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4030"/>
  <workbookPr date1904="1"/>
  <bookViews>
    <workbookView xWindow="0" yWindow="0" windowWidth="25600" windowHeight="16060" tabRatio="500" activeTab="3"/>
  </bookViews>
  <sheets>
    <sheet name="1-Introduction" sheetId="1" r:id="rId1"/>
    <sheet name="2-Synthèse" sheetId="5" r:id="rId2"/>
    <sheet name="3-Coûts" sheetId="6" r:id="rId3"/>
    <sheet name="4-Revenus" sheetId="9" r:id="rId4"/>
  </sheets>
  <externalReferences>
    <externalReference r:id="rId7"/>
    <externalReference r:id="rId8"/>
    <externalReference r:id="rId9"/>
  </externalReferences>
  <definedNames/>
  <calcPr calcId="140001"/>
  <extLst/>
</workbook>
</file>

<file path=xl/sharedStrings.xml><?xml version="1.0" encoding="utf-8"?>
<sst xmlns="http://schemas.openxmlformats.org/spreadsheetml/2006/main" count="158" uniqueCount="132">
  <si>
    <t xml:space="preserve">Notes pour l'utilisation du tableau: </t>
  </si>
  <si>
    <t>Annexe A</t>
  </si>
  <si>
    <t>C. Les autres données sont des résultats de calculs basés sur les données en rouge</t>
  </si>
  <si>
    <t>Chapitre 5</t>
  </si>
  <si>
    <t>Cette annexe présente des informations utiles et des formulaires pouvant aider à optimiser l'utilisation du plan budgétaire d'un événement, à des fins de contrôle, au cours de sa phase de production.</t>
  </si>
  <si>
    <t>L'utilisation d'un plan bugétaire à des fins de contrôle</t>
  </si>
  <si>
    <t>Le premier onglet présente un tableau basé sur le tableau 5-4 du chapitre: il s'agit d'un tableau synthèse comparant les valeurs planifiées et observées des revenus et des coûts.</t>
  </si>
  <si>
    <t>Estimation des résultats financiers de l'événement «Soirée Bénéfice»</t>
  </si>
  <si>
    <t>Coûts prévus</t>
  </si>
  <si>
    <t>Revenus prévus</t>
  </si>
  <si>
    <t>Résultat financier</t>
  </si>
  <si>
    <t>Action ou remarque</t>
  </si>
  <si>
    <t>Activités pour les participants</t>
  </si>
  <si>
    <t>Coût des activités</t>
  </si>
  <si>
    <t>Revenus de participation</t>
  </si>
  <si>
    <t>Continuer de faire un suivi régulier</t>
  </si>
  <si>
    <t>Sous-total Activités</t>
  </si>
  <si>
    <t>Communication</t>
  </si>
  <si>
    <t>Coût de la communication</t>
  </si>
  <si>
    <t>Ne pas oublier dépense à prévoir pour ….</t>
  </si>
  <si>
    <t>Sous-total Communication</t>
  </si>
  <si>
    <t>Financement externe</t>
  </si>
  <si>
    <t>Coûts de recherche de financement</t>
  </si>
  <si>
    <t>Revenus de commandites</t>
  </si>
  <si>
    <t>Revenus de subventions</t>
  </si>
  <si>
    <t>Sous-total Financement externe</t>
  </si>
  <si>
    <t>Ressources matérielles et Gestion</t>
  </si>
  <si>
    <t>Coûts des ressources matérielles</t>
  </si>
  <si>
    <t>Coûts de gestion</t>
  </si>
  <si>
    <t>Continuer de maintenir au minimum</t>
  </si>
  <si>
    <t>Ss-total Ressources matérielles  et Gestion</t>
  </si>
  <si>
    <t>Valeurs planifiées</t>
  </si>
  <si>
    <t>Valeurs estimées</t>
  </si>
  <si>
    <t>A. Ce tableau est conçu pour automatiser les calculs de suivi de la situation financière d'un événement</t>
  </si>
  <si>
    <t>Le deuxième onglet présente un tableau basé sur le tableau 5-2 du chapitre: il s'agit d'un tableau plus détaillé comparant les valeurs planifiées et observées des coûts.</t>
  </si>
  <si>
    <t>Les deuxième et troisième tableaux pourraient être liés au premier, ce qui accélérerait les calculs.</t>
  </si>
  <si>
    <t>Le troisième onglet présente un tableau basé sur le tableau 5-3 du chapitre: il s'agit d'un tableau plus détaillé comparant les valeurs planifiées et observées des revenus.</t>
  </si>
  <si>
    <t>Estimation des coûts de l'événement «Soirée Bénéfice»</t>
  </si>
  <si>
    <t>Éléments de coûts</t>
  </si>
  <si>
    <t>Ampleur prévue</t>
  </si>
  <si>
    <t>Coût unitaire</t>
  </si>
  <si>
    <t>Participation:</t>
  </si>
  <si>
    <t>Coûts des activités pour participants</t>
  </si>
  <si>
    <t>Cocktail</t>
  </si>
  <si>
    <t>Maintenir?</t>
  </si>
  <si>
    <t>Repas</t>
  </si>
  <si>
    <t>Changer menu?</t>
  </si>
  <si>
    <t>Spectacle</t>
  </si>
  <si>
    <t>Taxes sur ces activités</t>
  </si>
  <si>
    <t>COÛTS VARIABLES</t>
  </si>
  <si>
    <t>Coûts de Communication</t>
  </si>
  <si>
    <t>Réalisée par des bénévoles: salaires</t>
  </si>
  <si>
    <t>Confirmer bénévoles</t>
  </si>
  <si>
    <t>Réalisée par des bénévoles: réception</t>
  </si>
  <si>
    <t>Coûts de Recherche de financement</t>
  </si>
  <si>
    <t>Réalisée par des bénévoles</t>
  </si>
  <si>
    <t>Sous-total Recherche de financement</t>
  </si>
  <si>
    <t>Coûts de ressources matérielles</t>
  </si>
  <si>
    <t>Services audiovisuels</t>
  </si>
  <si>
    <t>Réduire exigences?</t>
  </si>
  <si>
    <t>Taxes sur l'audiovisuel</t>
  </si>
  <si>
    <t>Sous-total Ressources matérielles</t>
  </si>
  <si>
    <t>Coûts de gestion</t>
  </si>
  <si>
    <t>Réception pour les bénévoles</t>
  </si>
  <si>
    <t>Retenir salle</t>
  </si>
  <si>
    <t>Taxes sur la réception</t>
  </si>
  <si>
    <t>Sous-total Gestion</t>
  </si>
  <si>
    <t>……</t>
  </si>
  <si>
    <t>COÛTS FIXES</t>
  </si>
  <si>
    <t>Somme des coûts</t>
  </si>
  <si>
    <t>Dont:Taxes</t>
  </si>
  <si>
    <t xml:space="preserve">en date du: </t>
  </si>
  <si>
    <t>Relancer commanditaire X avant ….</t>
  </si>
  <si>
    <t>Avancement</t>
  </si>
  <si>
    <t>Coûts encourus</t>
  </si>
  <si>
    <t>Projection</t>
  </si>
  <si>
    <t>Avancement (%)</t>
  </si>
  <si>
    <t>Offre reçue</t>
  </si>
  <si>
    <t>Autres artistes?</t>
  </si>
  <si>
    <t>B. Toutes les données en rouge, qui correspondent à des obervations, seront remplacées par les montants estimés dans l'événement étudié</t>
  </si>
  <si>
    <t>C. Les autres données en noir dans les colonnes 2, 3 et 4 sont celles qui apparaissaient dans le plan originel</t>
  </si>
  <si>
    <t>1. On trouvera le détail des coûts planifiés et estimés sur le tableau du troisième onglet</t>
  </si>
  <si>
    <t>2. On trouvera le détail des revenus planifiés et estimés sur le tableau du quatrième onglet</t>
  </si>
  <si>
    <t>Location de la salle voir note 2</t>
  </si>
  <si>
    <t>1. On trouvera la synthèse des coûts et des revenus dans le tableau du deuxième onglet</t>
  </si>
  <si>
    <t>2. Comme c'est souvent le cas, le prix de location de la salle est inclus dans le prix du repas servi par l'hôtel</t>
  </si>
  <si>
    <t>A. Ce tableau est conçu pour automatiser les calculs de suivi de l'évolution des coûts d'un événement au cours de sa production</t>
  </si>
  <si>
    <t>Notes explicatives pour rendre le tableau compréhensible pour les lecteurs</t>
  </si>
  <si>
    <t>D. Les montants en noir dans la colonne 7 sont des conclusions ou des résultats de calculs basés sur les données en rouge</t>
  </si>
  <si>
    <t>Estimation des revenus de l'événement «Soirée Bénéfice»</t>
  </si>
  <si>
    <t>Éléments de revenu</t>
  </si>
  <si>
    <t>Revenu unitaire</t>
  </si>
  <si>
    <t>Vérifier avec C.H.</t>
  </si>
  <si>
    <t>Frais d'inscription</t>
  </si>
  <si>
    <t>Rappels aux semaines</t>
  </si>
  <si>
    <t>Réduction pour inscription hâtive</t>
  </si>
  <si>
    <t>Financement intérimaire</t>
  </si>
  <si>
    <t>Taxes à percevoir sur ces revenus</t>
  </si>
  <si>
    <t>Revenus d'encan silencieux</t>
  </si>
  <si>
    <t>Obtenir approbation …</t>
  </si>
  <si>
    <t>Sous-total Participation</t>
  </si>
  <si>
    <t>Revenus de commandite</t>
  </si>
  <si>
    <t>Commanditaire A</t>
  </si>
  <si>
    <t>Voir C.D. avant …</t>
  </si>
  <si>
    <t>Commanditaire B</t>
  </si>
  <si>
    <t>Voir E.F. avant …</t>
  </si>
  <si>
    <t>Sous-total Commandites</t>
  </si>
  <si>
    <t>Revenus de subvention</t>
  </si>
  <si>
    <t>Non applicable</t>
  </si>
  <si>
    <t>Sous-total Subventions</t>
  </si>
  <si>
    <t>Somme des revenus</t>
  </si>
  <si>
    <t>Dont: Taxes à percevoir</t>
  </si>
  <si>
    <t>1. Proportions respectives des participants s'inscrivant d'avance (ou non) pour bénéficier de la réduction</t>
  </si>
  <si>
    <t>Participation</t>
  </si>
  <si>
    <t>en date du:</t>
  </si>
  <si>
    <t>Inscriptions régulières (note 1)</t>
  </si>
  <si>
    <t>Inscriptions  à  prix réduit (note 1)</t>
  </si>
  <si>
    <t>A. Ce tableau est conçu pour automatiser les calculs de suivi de l'évolution des revenus d'un événement au cours de sa production</t>
  </si>
  <si>
    <t>2. On trouvera la synthèse des coûts et des revenus dans le tableau du deuxième onglet</t>
  </si>
  <si>
    <t>Revenus assurés</t>
  </si>
  <si>
    <t>Remarque ou action</t>
  </si>
  <si>
    <t>A refusé</t>
  </si>
  <si>
    <t>A augmenté</t>
  </si>
  <si>
    <t>inscrits</t>
  </si>
  <si>
    <t>vérification</t>
  </si>
  <si>
    <t xml:space="preserve">B. Toutes les données en rouge, qui correspondent à des obervations ou projections subjectives, seront remplacées par les montants estimés </t>
  </si>
  <si>
    <t>Coûts planifiés</t>
  </si>
  <si>
    <t>Revenus planifiés</t>
  </si>
  <si>
    <t>Coûts estimés</t>
  </si>
  <si>
    <t>B. Toutes les données en rouge doivent être remplacées par les données s'appliquant à l'événement étudié</t>
  </si>
  <si>
    <t>Revenus escomptés</t>
  </si>
  <si>
    <t>Résultats projetés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</si>
</sst>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$-C0C]"/>
    <numFmt numFmtId="165" formatCode="[$-C0C]d\ mmm\ yyyy;@"/>
  </numFmts>
  <fonts count="23">
    <font>
      <sz val="10"/>
      <name val="Verdana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8"/>
      <name val="Verdana"/>
      <family val="2"/>
    </font>
    <font>
      <i/>
      <sz val="10"/>
      <name val="Arial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6"/>
      <name val="Cambria"/>
      <family val="2"/>
      <scheme val="major"/>
    </font>
    <font>
      <b/>
      <sz val="16"/>
      <name val="Cambria"/>
      <family val="2"/>
      <scheme val="major"/>
    </font>
    <font>
      <sz val="18"/>
      <name val="Cambria"/>
      <family val="2"/>
      <scheme val="major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20">
      <alignment/>
      <protection/>
    </xf>
    <xf numFmtId="0" fontId="1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64" fontId="1" fillId="3" borderId="14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/>
    </xf>
    <xf numFmtId="164" fontId="16" fillId="0" borderId="8" xfId="0" applyNumberFormat="1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164" fontId="17" fillId="0" borderId="9" xfId="0" applyNumberFormat="1" applyFont="1" applyBorder="1" applyAlignment="1">
      <alignment vertical="center"/>
    </xf>
    <xf numFmtId="9" fontId="8" fillId="0" borderId="8" xfId="0" applyNumberFormat="1" applyFont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64" fontId="1" fillId="3" borderId="9" xfId="0" applyNumberFormat="1" applyFont="1" applyFill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0" borderId="15" xfId="0" applyNumberFormat="1" applyFont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1" fontId="1" fillId="0" borderId="15" xfId="0" applyNumberFormat="1" applyFont="1" applyBorder="1" applyAlignment="1">
      <alignment vertical="center"/>
    </xf>
    <xf numFmtId="1" fontId="1" fillId="3" borderId="15" xfId="0" applyNumberFormat="1" applyFont="1" applyFill="1" applyBorder="1" applyAlignment="1">
      <alignment vertical="center"/>
    </xf>
    <xf numFmtId="164" fontId="1" fillId="3" borderId="15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164" fontId="1" fillId="3" borderId="16" xfId="0" applyNumberFormat="1" applyFont="1" applyFill="1" applyBorder="1" applyAlignment="1">
      <alignment vertical="center"/>
    </xf>
    <xf numFmtId="9" fontId="8" fillId="0" borderId="15" xfId="0" applyNumberFormat="1" applyFont="1" applyBorder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9" fontId="8" fillId="2" borderId="8" xfId="0" applyNumberFormat="1" applyFont="1" applyFill="1" applyBorder="1" applyAlignment="1">
      <alignment vertical="center"/>
    </xf>
    <xf numFmtId="9" fontId="8" fillId="2" borderId="15" xfId="0" applyNumberFormat="1" applyFont="1" applyFill="1" applyBorder="1" applyAlignment="1">
      <alignment vertical="center"/>
    </xf>
    <xf numFmtId="9" fontId="1" fillId="2" borderId="8" xfId="0" applyNumberFormat="1" applyFont="1" applyFill="1" applyBorder="1" applyAlignment="1">
      <alignment vertical="center"/>
    </xf>
    <xf numFmtId="9" fontId="1" fillId="2" borderId="15" xfId="0" applyNumberFormat="1" applyFont="1" applyFill="1" applyBorder="1" applyAlignment="1">
      <alignment vertical="center"/>
    </xf>
    <xf numFmtId="164" fontId="8" fillId="2" borderId="8" xfId="0" applyNumberFormat="1" applyFont="1" applyFill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8" fillId="4" borderId="14" xfId="0" applyNumberFormat="1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8" fillId="2" borderId="14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vertical="center"/>
    </xf>
    <xf numFmtId="164" fontId="8" fillId="2" borderId="9" xfId="0" applyNumberFormat="1" applyFont="1" applyFill="1" applyBorder="1" applyAlignment="1">
      <alignment vertical="center"/>
    </xf>
    <xf numFmtId="164" fontId="8" fillId="2" borderId="17" xfId="0" applyNumberFormat="1" applyFont="1" applyFill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164" fontId="16" fillId="2" borderId="8" xfId="0" applyNumberFormat="1" applyFont="1" applyFill="1" applyBorder="1" applyAlignment="1">
      <alignment vertical="center"/>
    </xf>
    <xf numFmtId="164" fontId="16" fillId="2" borderId="15" xfId="0" applyNumberFormat="1" applyFont="1" applyFill="1" applyBorder="1" applyAlignment="1">
      <alignment vertical="center"/>
    </xf>
    <xf numFmtId="164" fontId="8" fillId="2" borderId="15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4" fontId="8" fillId="2" borderId="16" xfId="0" applyNumberFormat="1" applyFont="1" applyFill="1" applyBorder="1" applyAlignment="1">
      <alignment vertical="center"/>
    </xf>
    <xf numFmtId="164" fontId="17" fillId="2" borderId="8" xfId="0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1" fontId="15" fillId="2" borderId="15" xfId="0" applyNumberFormat="1" applyFont="1" applyFill="1" applyBorder="1" applyAlignment="1">
      <alignment vertical="center"/>
    </xf>
    <xf numFmtId="1" fontId="1" fillId="2" borderId="15" xfId="0" applyNumberFormat="1" applyFon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64" fontId="16" fillId="0" borderId="7" xfId="0" applyNumberFormat="1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8" fillId="2" borderId="12" xfId="0" applyNumberFormat="1" applyFont="1" applyFill="1" applyBorder="1" applyAlignment="1">
      <alignment vertical="center"/>
    </xf>
    <xf numFmtId="164" fontId="2" fillId="2" borderId="12" xfId="0" applyNumberFormat="1" applyFont="1" applyFill="1" applyBorder="1" applyAlignment="1">
      <alignment vertical="center"/>
    </xf>
    <xf numFmtId="164" fontId="8" fillId="2" borderId="13" xfId="0" applyNumberFormat="1" applyFont="1" applyFill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16" fillId="3" borderId="12" xfId="0" applyNumberFormat="1" applyFont="1" applyFill="1" applyBorder="1" applyAlignment="1">
      <alignment vertical="center"/>
    </xf>
    <xf numFmtId="3" fontId="16" fillId="2" borderId="12" xfId="0" applyNumberFormat="1" applyFont="1" applyFill="1" applyBorder="1" applyAlignment="1">
      <alignment vertical="center"/>
    </xf>
    <xf numFmtId="164" fontId="16" fillId="2" borderId="12" xfId="0" applyNumberFormat="1" applyFont="1" applyFill="1" applyBorder="1" applyAlignment="1">
      <alignment vertical="center"/>
    </xf>
    <xf numFmtId="9" fontId="8" fillId="2" borderId="12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right" vertical="center"/>
    </xf>
    <xf numFmtId="164" fontId="1" fillId="5" borderId="12" xfId="0" applyNumberFormat="1" applyFont="1" applyFill="1" applyBorder="1" applyAlignment="1">
      <alignment vertical="center"/>
    </xf>
    <xf numFmtId="164" fontId="1" fillId="5" borderId="14" xfId="0" applyNumberFormat="1" applyFont="1" applyFill="1" applyBorder="1" applyAlignment="1">
      <alignment vertical="center"/>
    </xf>
    <xf numFmtId="165" fontId="19" fillId="6" borderId="19" xfId="0" applyNumberFormat="1" applyFont="1" applyFill="1" applyBorder="1" applyAlignment="1">
      <alignment horizontal="center" vertical="center"/>
    </xf>
    <xf numFmtId="1" fontId="4" fillId="6" borderId="20" xfId="0" applyNumberFormat="1" applyFont="1" applyFill="1" applyBorder="1" applyAlignment="1">
      <alignment horizontal="center" vertical="center"/>
    </xf>
    <xf numFmtId="164" fontId="1" fillId="5" borderId="21" xfId="0" applyNumberFormat="1" applyFont="1" applyFill="1" applyBorder="1" applyAlignment="1">
      <alignment vertical="center"/>
    </xf>
    <xf numFmtId="1" fontId="4" fillId="6" borderId="0" xfId="0" applyNumberFormat="1" applyFont="1" applyFill="1" applyBorder="1" applyAlignment="1">
      <alignment horizontal="right" vertical="center"/>
    </xf>
    <xf numFmtId="165" fontId="19" fillId="6" borderId="19" xfId="0" applyNumberFormat="1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center" vertical="center"/>
    </xf>
    <xf numFmtId="9" fontId="1" fillId="4" borderId="14" xfId="0" applyNumberFormat="1" applyFont="1" applyFill="1" applyBorder="1" applyAlignment="1">
      <alignment vertical="center"/>
    </xf>
    <xf numFmtId="1" fontId="4" fillId="6" borderId="22" xfId="0" applyNumberFormat="1" applyFont="1" applyFill="1" applyBorder="1" applyAlignment="1">
      <alignment horizontal="right" vertical="center"/>
    </xf>
    <xf numFmtId="1" fontId="4" fillId="6" borderId="23" xfId="0" applyNumberFormat="1" applyFont="1" applyFill="1" applyBorder="1" applyAlignment="1">
      <alignment horizontal="righ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164" fontId="8" fillId="2" borderId="21" xfId="0" applyNumberFormat="1" applyFont="1" applyFill="1" applyBorder="1" applyAlignment="1">
      <alignment vertical="center"/>
    </xf>
    <xf numFmtId="0" fontId="15" fillId="0" borderId="12" xfId="0" applyFont="1" applyBorder="1" applyAlignment="1">
      <alignment horizontal="right" vertical="center"/>
    </xf>
    <xf numFmtId="0" fontId="15" fillId="6" borderId="12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" fontId="15" fillId="2" borderId="12" xfId="0" applyNumberFormat="1" applyFont="1" applyFill="1" applyBorder="1" applyAlignment="1">
      <alignment vertical="center"/>
    </xf>
    <xf numFmtId="0" fontId="1" fillId="6" borderId="21" xfId="0" applyFont="1" applyFill="1" applyBorder="1" applyAlignment="1">
      <alignment horizontal="center" vertical="center"/>
    </xf>
    <xf numFmtId="164" fontId="15" fillId="2" borderId="12" xfId="0" applyNumberFormat="1" applyFont="1" applyFill="1" applyBorder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164" fontId="1" fillId="0" borderId="21" xfId="0" applyNumberFormat="1" applyFont="1" applyBorder="1" applyAlignment="1">
      <alignment vertical="center"/>
    </xf>
    <xf numFmtId="9" fontId="15" fillId="2" borderId="12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" fontId="1" fillId="3" borderId="12" xfId="0" applyNumberFormat="1" applyFont="1" applyFill="1" applyBorder="1" applyAlignment="1">
      <alignment vertical="center"/>
    </xf>
    <xf numFmtId="164" fontId="1" fillId="3" borderId="12" xfId="0" applyNumberFormat="1" applyFont="1" applyFill="1" applyBorder="1" applyAlignment="1">
      <alignment vertical="center"/>
    </xf>
    <xf numFmtId="1" fontId="1" fillId="2" borderId="12" xfId="0" applyNumberFormat="1" applyFont="1" applyFill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 vertical="center"/>
    </xf>
    <xf numFmtId="164" fontId="1" fillId="3" borderId="13" xfId="0" applyNumberFormat="1" applyFont="1" applyFill="1" applyBorder="1" applyAlignment="1">
      <alignment vertical="center"/>
    </xf>
    <xf numFmtId="164" fontId="8" fillId="2" borderId="24" xfId="0" applyNumberFormat="1" applyFont="1" applyFill="1" applyBorder="1" applyAlignment="1">
      <alignment vertical="center"/>
    </xf>
    <xf numFmtId="9" fontId="16" fillId="0" borderId="12" xfId="0" applyNumberFormat="1" applyFont="1" applyBorder="1" applyAlignment="1">
      <alignment vertical="center"/>
    </xf>
    <xf numFmtId="9" fontId="16" fillId="0" borderId="12" xfId="0" applyNumberFormat="1" applyFont="1" applyBorder="1" applyAlignment="1">
      <alignment horizontal="right" vertical="center"/>
    </xf>
    <xf numFmtId="164" fontId="8" fillId="0" borderId="12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8" fillId="4" borderId="12" xfId="0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horizontal="right" vertical="center"/>
    </xf>
    <xf numFmtId="1" fontId="16" fillId="0" borderId="12" xfId="0" applyNumberFormat="1" applyFont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0" fontId="15" fillId="5" borderId="12" xfId="0" applyFont="1" applyFill="1" applyBorder="1" applyAlignment="1">
      <alignment horizontal="right" vertical="center"/>
    </xf>
    <xf numFmtId="0" fontId="8" fillId="4" borderId="12" xfId="0" applyFont="1" applyFill="1" applyBorder="1" applyAlignment="1">
      <alignment horizontal="right" vertical="center"/>
    </xf>
    <xf numFmtId="1" fontId="15" fillId="0" borderId="12" xfId="0" applyNumberFormat="1" applyFont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1" fontId="1" fillId="4" borderId="12" xfId="0" applyNumberFormat="1" applyFont="1" applyFill="1" applyBorder="1" applyAlignment="1">
      <alignment vertical="center"/>
    </xf>
    <xf numFmtId="164" fontId="8" fillId="4" borderId="21" xfId="0" applyNumberFormat="1" applyFont="1" applyFill="1" applyBorder="1" applyAlignment="1">
      <alignment vertical="center"/>
    </xf>
    <xf numFmtId="164" fontId="8" fillId="0" borderId="21" xfId="0" applyNumberFormat="1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1" fillId="0" borderId="12" xfId="0" applyNumberFormat="1" applyFont="1" applyFill="1" applyBorder="1" applyAlignment="1">
      <alignment vertical="center"/>
    </xf>
    <xf numFmtId="164" fontId="21" fillId="3" borderId="8" xfId="0" applyNumberFormat="1" applyFont="1" applyFill="1" applyBorder="1" applyAlignment="1">
      <alignment vertical="center"/>
    </xf>
    <xf numFmtId="164" fontId="21" fillId="3" borderId="7" xfId="0" applyNumberFormat="1" applyFont="1" applyFill="1" applyBorder="1" applyAlignment="1">
      <alignment vertical="center"/>
    </xf>
    <xf numFmtId="164" fontId="21" fillId="3" borderId="12" xfId="0" applyNumberFormat="1" applyFont="1" applyFill="1" applyBorder="1" applyAlignment="1">
      <alignment vertical="center"/>
    </xf>
    <xf numFmtId="164" fontId="21" fillId="0" borderId="8" xfId="0" applyNumberFormat="1" applyFont="1" applyBorder="1" applyAlignment="1">
      <alignment vertical="center"/>
    </xf>
    <xf numFmtId="164" fontId="22" fillId="0" borderId="12" xfId="0" applyNumberFormat="1" applyFont="1" applyBorder="1" applyAlignment="1">
      <alignment vertical="center"/>
    </xf>
    <xf numFmtId="164" fontId="22" fillId="0" borderId="8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164" fontId="21" fillId="5" borderId="12" xfId="0" applyNumberFormat="1" applyFont="1" applyFill="1" applyBorder="1" applyAlignment="1">
      <alignment vertical="center"/>
    </xf>
    <xf numFmtId="164" fontId="21" fillId="5" borderId="14" xfId="0" applyNumberFormat="1" applyFont="1" applyFill="1" applyBorder="1" applyAlignment="1">
      <alignment vertical="center"/>
    </xf>
    <xf numFmtId="164" fontId="3" fillId="5" borderId="21" xfId="0" applyNumberFormat="1" applyFont="1" applyFill="1" applyBorder="1" applyAlignment="1">
      <alignment vertical="center"/>
    </xf>
    <xf numFmtId="164" fontId="3" fillId="3" borderId="7" xfId="0" applyNumberFormat="1" applyFont="1" applyFill="1" applyBorder="1" applyAlignment="1">
      <alignment vertical="center"/>
    </xf>
    <xf numFmtId="164" fontId="21" fillId="0" borderId="12" xfId="0" applyNumberFormat="1" applyFont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12" xfId="0" applyNumberFormat="1" applyFont="1" applyFill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5" borderId="12" xfId="0" applyNumberFormat="1" applyFont="1" applyFill="1" applyBorder="1" applyAlignment="1">
      <alignment vertical="center"/>
    </xf>
    <xf numFmtId="164" fontId="3" fillId="5" borderId="14" xfId="0" applyNumberFormat="1" applyFont="1" applyFill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16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1" fontId="18" fillId="6" borderId="25" xfId="0" applyNumberFormat="1" applyFont="1" applyFill="1" applyBorder="1" applyAlignment="1">
      <alignment horizontal="center" vertical="center"/>
    </xf>
    <xf numFmtId="1" fontId="18" fillId="6" borderId="26" xfId="0" applyNumberFormat="1" applyFont="1" applyFill="1" applyBorder="1" applyAlignment="1">
      <alignment horizontal="center" vertical="center"/>
    </xf>
    <xf numFmtId="1" fontId="18" fillId="6" borderId="27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1" fontId="4" fillId="6" borderId="25" xfId="0" applyNumberFormat="1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1" fontId="4" fillId="6" borderId="26" xfId="0" applyNumberFormat="1" applyFont="1" applyFill="1" applyBorder="1" applyAlignment="1">
      <alignment horizontal="center" vertical="center"/>
    </xf>
    <xf numFmtId="1" fontId="4" fillId="6" borderId="27" xfId="0" applyNumberFormat="1" applyFont="1" applyFill="1" applyBorder="1" applyAlignment="1">
      <alignment horizontal="center" vertical="center"/>
    </xf>
    <xf numFmtId="1" fontId="4" fillId="6" borderId="22" xfId="0" applyNumberFormat="1" applyFont="1" applyFill="1" applyBorder="1" applyAlignment="1">
      <alignment horizontal="right" vertical="center"/>
    </xf>
    <xf numFmtId="1" fontId="4" fillId="6" borderId="23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" fontId="4" fillId="6" borderId="22" xfId="0" applyNumberFormat="1" applyFont="1" applyFill="1" applyBorder="1" applyAlignment="1">
      <alignment horizontal="center" vertical="center"/>
    </xf>
    <xf numFmtId="1" fontId="4" fillId="6" borderId="23" xfId="0" applyNumberFormat="1" applyFont="1" applyFill="1" applyBorder="1" applyAlignment="1">
      <alignment horizontal="center" vertical="center"/>
    </xf>
    <xf numFmtId="1" fontId="4" fillId="6" borderId="28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64" fontId="16" fillId="2" borderId="12" xfId="0" applyNumberFormat="1" applyFont="1" applyFill="1" applyBorder="1" applyAlignment="1">
      <alignment horizontal="center" vertical="center"/>
    </xf>
    <xf numFmtId="164" fontId="16" fillId="2" borderId="15" xfId="0" applyNumberFormat="1" applyFont="1" applyFill="1" applyBorder="1" applyAlignment="1">
      <alignment horizontal="center" vertical="center"/>
    </xf>
  </cellXfs>
  <cellStyles count="1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TechnoCED-T-06" xfId="20"/>
    <cellStyle name="Lien hypertexte" xfId="21"/>
    <cellStyle name="Lien hypertexte visité" xfId="22"/>
    <cellStyle name="Lien hypertexte" xfId="23"/>
    <cellStyle name="Lien hypertexte visité" xfId="24"/>
    <cellStyle name="Lien hypertexte" xfId="25"/>
    <cellStyle name="Lien hypertexte visité" xfId="26"/>
    <cellStyle name="Lien hypertexte" xfId="27"/>
    <cellStyle name="Lien hypertexte visité" xfId="28"/>
    <cellStyle name="Lien hypertexte" xfId="29"/>
    <cellStyle name="Lien hypertexte visité" xfId="30"/>
    <cellStyle name="Lien hypertexte" xfId="31"/>
    <cellStyle name="Lien hypertexte visité" xfId="32"/>
    <cellStyle name="Lien hypertexte" xfId="33"/>
    <cellStyle name="Lien hypertexte visité" xfId="34"/>
    <cellStyle name="Lien hypertexte" xfId="35"/>
    <cellStyle name="Lien hypertexte visité" xfId="36"/>
    <cellStyle name="Lien hypertexte" xfId="37"/>
    <cellStyle name="Lien hypertexte visité" xfId="38"/>
    <cellStyle name="Lien hypertexte" xfId="39"/>
    <cellStyle name="Lien hypertexte visité" xfId="40"/>
    <cellStyle name="Lien hypertexte" xfId="41"/>
    <cellStyle name="Lien hypertexte visité" xfId="42"/>
    <cellStyle name="Lien hypertexte" xfId="43"/>
    <cellStyle name="Lien hypertexte visité" xfId="44"/>
    <cellStyle name="Lien hypertexte" xfId="45"/>
    <cellStyle name="Lien hypertexte visité" xfId="46"/>
    <cellStyle name="Lien hypertexte" xfId="47"/>
    <cellStyle name="Lien hypertexte visité" xfId="48"/>
    <cellStyle name="Lien hypertexte" xfId="49"/>
    <cellStyle name="Lien hypertexte visité" xfId="50"/>
    <cellStyle name="Lien hypertexte" xfId="51"/>
    <cellStyle name="Lien hypertexte visité" xfId="52"/>
    <cellStyle name="Lien hypertexte" xfId="53"/>
    <cellStyle name="Lien hypertexte visité" xfId="54"/>
    <cellStyle name="Lien hypertexte" xfId="55"/>
    <cellStyle name="Lien hypertexte visité" xfId="56"/>
    <cellStyle name="Lien hypertexte" xfId="57"/>
    <cellStyle name="Lien hypertexte visité" xfId="58"/>
    <cellStyle name="Lien hypertexte" xfId="59"/>
    <cellStyle name="Lien hypertexte visité" xfId="60"/>
    <cellStyle name="Lien hypertexte" xfId="61"/>
    <cellStyle name="Lien hypertexte visité" xfId="62"/>
    <cellStyle name="Lien hypertexte" xfId="63"/>
    <cellStyle name="Lien hypertexte visité" xfId="64"/>
    <cellStyle name="Lien hypertexte" xfId="65"/>
    <cellStyle name="Lien hypertexte visité" xfId="66"/>
    <cellStyle name="Lien hypertexte" xfId="67"/>
    <cellStyle name="Lien hypertexte visité" xfId="68"/>
    <cellStyle name="Lien hypertexte" xfId="69"/>
    <cellStyle name="Lien hypertexte visité" xfId="70"/>
    <cellStyle name="Lien hypertexte" xfId="71"/>
    <cellStyle name="Lien hypertexte visité" xfId="72"/>
    <cellStyle name="Lien hypertexte" xfId="73"/>
    <cellStyle name="Lien hypertexte visité" xfId="74"/>
    <cellStyle name="Lien hypertexte" xfId="75"/>
    <cellStyle name="Lien hypertexte visité" xfId="76"/>
    <cellStyle name="Lien hypertexte" xfId="77"/>
    <cellStyle name="Lien hypertexte visité" xfId="78"/>
    <cellStyle name="Lien hypertexte" xfId="79"/>
    <cellStyle name="Lien hypertexte visité" xfId="80"/>
    <cellStyle name="Lien hypertexte" xfId="81"/>
    <cellStyle name="Lien hypertexte visité" xfId="82"/>
    <cellStyle name="Lien hypertexte" xfId="83"/>
    <cellStyle name="Lien hypertexte visité" xfId="84"/>
    <cellStyle name="Lien hypertexte" xfId="85"/>
    <cellStyle name="Lien hypertexte visité" xfId="86"/>
    <cellStyle name="Lien hypertexte" xfId="87"/>
    <cellStyle name="Lien hypertexte visité" xfId="88"/>
    <cellStyle name="Lien hypertexte" xfId="89"/>
    <cellStyle name="Lien hypertexte visité" xfId="90"/>
    <cellStyle name="Lien hypertexte" xfId="91"/>
    <cellStyle name="Lien hypertexte visité" xfId="92"/>
    <cellStyle name="Lien hypertexte" xfId="93"/>
    <cellStyle name="Lien hypertexte visité" xfId="94"/>
    <cellStyle name="Lien hypertexte" xfId="95"/>
    <cellStyle name="Lien hypertexte visité" xfId="96"/>
    <cellStyle name="Lien hypertexte" xfId="97"/>
    <cellStyle name="Lien hypertexte visité" xfId="98"/>
    <cellStyle name="Lien hypertexte" xfId="99"/>
    <cellStyle name="Lien hypertexte visité" xfId="100"/>
    <cellStyle name="Lien hypertexte" xfId="101"/>
    <cellStyle name="Lien hypertexte visité" xfId="102"/>
    <cellStyle name="Lien hypertexte" xfId="103"/>
    <cellStyle name="Lien hypertexte visité" xfId="104"/>
    <cellStyle name="Lien hypertexte" xfId="105"/>
    <cellStyle name="Lien hypertexte visité" xfId="106"/>
    <cellStyle name="Lien hypertexte" xfId="107"/>
    <cellStyle name="Lien hypertexte visité" xfId="108"/>
    <cellStyle name="Lien hypertexte" xfId="109"/>
    <cellStyle name="Lien hypertexte visité" xfId="110"/>
    <cellStyle name="Lien hypertexte" xfId="111"/>
    <cellStyle name="Lien hypertexte visité" xfId="112"/>
    <cellStyle name="Lien hypertexte" xfId="113"/>
    <cellStyle name="Lien hypertexte visité" xfId="114"/>
    <cellStyle name="Lien hypertexte" xfId="115"/>
    <cellStyle name="Lien hypertexte visité" xfId="116"/>
    <cellStyle name="Lien hypertexte" xfId="117"/>
    <cellStyle name="Lien hypertexte visité" xfId="118"/>
    <cellStyle name="Lien hypertexte" xfId="119"/>
    <cellStyle name="Lien hypertexte visité" xfId="120"/>
    <cellStyle name="Lien hypertexte" xfId="121"/>
    <cellStyle name="Lien hypertexte visité" xfId="122"/>
    <cellStyle name="Lien hypertexte" xfId="123"/>
    <cellStyle name="Lien hypertexte visité" xfId="124"/>
    <cellStyle name="Lien hypertexte" xfId="125"/>
    <cellStyle name="Lien hypertexte visité" xfId="126"/>
    <cellStyle name="Lien hypertexte" xfId="127"/>
    <cellStyle name="Lien hypertexte visité" xfId="128"/>
    <cellStyle name="Lien hypertexte" xfId="129"/>
    <cellStyle name="Lien hypertexte visité" xfId="130"/>
    <cellStyle name="Lien hypertexte" xfId="131"/>
    <cellStyle name="Lien hypertexte visité" xfId="132"/>
    <cellStyle name="Lien hypertexte" xfId="133"/>
    <cellStyle name="Lien hypertexte visité" xfId="134"/>
    <cellStyle name="Lien hypertexte" xfId="135"/>
    <cellStyle name="Lien hypertexte visité" xfId="13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Serveur%20ABG\SigmaDelta\S3-Livres%20publi&#233;s\Livre-200710-&#201;v&#233;nement-E-2\PPGE-50-Tableaux\PPGE-T05-1-Cou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Serveur%20ABG\SigmaDelta\S3-Livres%20publi&#233;s\Livre-200710-&#201;v&#233;nement-E-2\PPGE-50-Tableaux\PPGE-T05-2-Revenu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Serveur%20ABG\SigmaDelta\S2-Livres-en%20cours\Livre-200710-&#201;v&#233;nement-E-2\PPGE-24-Chapitre05-Planification\PPGE-Chapitre06-2-Tableaux\PPGE-T05-2-Reven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ts"/>
    </sheetNames>
    <sheetDataSet>
      <sheetData sheetId="0" refreshError="1">
        <row r="11">
          <cell r="D11">
            <v>25875</v>
          </cell>
        </row>
        <row r="17">
          <cell r="D17">
            <v>0</v>
          </cell>
        </row>
        <row r="20">
          <cell r="D20">
            <v>0</v>
          </cell>
        </row>
        <row r="25">
          <cell r="D25">
            <v>3450</v>
          </cell>
        </row>
        <row r="30">
          <cell r="D30">
            <v>345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ts"/>
    </sheetNames>
    <sheetDataSet>
      <sheetData sheetId="0" refreshError="1">
        <row r="13">
          <cell r="E13">
            <v>47968.75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ts"/>
    </sheetNames>
    <sheetDataSet>
      <sheetData sheetId="0" refreshError="1">
        <row r="18">
          <cell r="E18">
            <v>6325</v>
          </cell>
        </row>
        <row r="21">
          <cell r="E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view="pageLayout" workbookViewId="0" topLeftCell="A9">
      <selection activeCell="D16" sqref="D16"/>
    </sheetView>
  </sheetViews>
  <sheetFormatPr defaultColWidth="11.00390625" defaultRowHeight="12.75"/>
  <cols>
    <col min="1" max="1" width="16.625" style="1" customWidth="1"/>
    <col min="2" max="2" width="6.375" style="1" customWidth="1"/>
    <col min="3" max="3" width="1.25" style="1" customWidth="1"/>
    <col min="4" max="4" width="1.625" style="1" customWidth="1"/>
    <col min="5" max="5" width="1.25" style="1" customWidth="1"/>
    <col min="6" max="6" width="7.00390625" style="1" customWidth="1"/>
    <col min="7" max="7" width="1.25" style="1" customWidth="1"/>
    <col min="8" max="8" width="7.00390625" style="1" customWidth="1"/>
    <col min="9" max="9" width="1.37890625" style="1" customWidth="1"/>
    <col min="10" max="10" width="7.00390625" style="1" customWidth="1"/>
    <col min="11" max="11" width="1.37890625" style="1" customWidth="1"/>
    <col min="12" max="12" width="7.00390625" style="1" customWidth="1"/>
    <col min="13" max="13" width="1.37890625" style="1" customWidth="1"/>
    <col min="14" max="14" width="3.00390625" style="1" customWidth="1"/>
    <col min="15" max="16384" width="10.75390625" style="1" customWidth="1"/>
  </cols>
  <sheetData>
    <row r="1" spans="10:13" s="3" customFormat="1" ht="28" customHeight="1">
      <c r="J1" s="8" t="s">
        <v>3</v>
      </c>
      <c r="K1" s="9"/>
      <c r="L1" s="10"/>
      <c r="M1" s="11"/>
    </row>
    <row r="2" spans="10:14" s="3" customFormat="1" ht="26" customHeight="1">
      <c r="J2" s="12"/>
      <c r="K2" s="13"/>
      <c r="L2" s="14" t="s">
        <v>1</v>
      </c>
      <c r="N2" s="15"/>
    </row>
    <row r="3" spans="10:14" s="3" customFormat="1" ht="54" customHeight="1">
      <c r="J3" s="12"/>
      <c r="K3" s="13"/>
      <c r="M3" s="16" t="s">
        <v>5</v>
      </c>
      <c r="N3" s="17"/>
    </row>
    <row r="4" s="3" customFormat="1" ht="29" customHeight="1"/>
    <row r="5" spans="1:14" s="3" customFormat="1" ht="37" customHeight="1">
      <c r="A5" s="184" t="s">
        <v>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1:14" s="3" customFormat="1" ht="37" customHeight="1">
      <c r="A6" s="185" t="s">
        <v>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4" s="3" customFormat="1" ht="37" customHeight="1">
      <c r="A7" s="185" t="s">
        <v>34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</row>
    <row r="8" spans="1:14" s="3" customFormat="1" ht="37" customHeight="1">
      <c r="A8" s="185" t="s">
        <v>36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</row>
    <row r="9" spans="1:14" s="3" customFormat="1" ht="37" customHeight="1">
      <c r="A9" s="185" t="s">
        <v>35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</sheetData>
  <mergeCells count="5">
    <mergeCell ref="A5:N5"/>
    <mergeCell ref="A6:N6"/>
    <mergeCell ref="A7:N7"/>
    <mergeCell ref="A8:N8"/>
    <mergeCell ref="A9:N9"/>
  </mergeCells>
  <printOptions horizontalCentered="1"/>
  <pageMargins left="0.7500000000000001" right="0.7500000000000001" top="1" bottom="1" header="0.51" footer="0.51"/>
  <pageSetup horizontalDpi="600" verticalDpi="600" orientation="portrait"/>
  <headerFooter>
    <oddFooter>&amp;L&amp;"Arial,Normal"&amp;11&amp;K000000©&amp;"Verdana,Normal"&amp;10 &amp;G&amp;C&amp;"Arial Bold,Normal"&amp;K000000«&amp;"Times New Roman Bold,Normal" &amp;"Arial Bold,Normal"Gestion d’événements : principes et pratiques »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Layout" zoomScale="75" zoomScalePageLayoutView="75" workbookViewId="0" topLeftCell="A1">
      <selection activeCell="E16" sqref="E16"/>
    </sheetView>
  </sheetViews>
  <sheetFormatPr defaultColWidth="11.00390625" defaultRowHeight="12.75"/>
  <cols>
    <col min="1" max="1" width="28.75390625" style="1" customWidth="1"/>
    <col min="2" max="5" width="8.875" style="1" customWidth="1"/>
    <col min="6" max="6" width="9.75390625" style="1" customWidth="1"/>
    <col min="7" max="7" width="8.875" style="1" customWidth="1"/>
    <col min="8" max="8" width="27.875" style="1" customWidth="1"/>
    <col min="9" max="16384" width="10.75390625" style="1" customWidth="1"/>
  </cols>
  <sheetData>
    <row r="1" spans="1:8" ht="47" customHeight="1" thickBot="1">
      <c r="A1" s="186" t="s">
        <v>7</v>
      </c>
      <c r="B1" s="187"/>
      <c r="C1" s="187"/>
      <c r="D1" s="187"/>
      <c r="E1" s="187"/>
      <c r="F1" s="187"/>
      <c r="G1" s="187"/>
      <c r="H1" s="188"/>
    </row>
    <row r="2" spans="1:8" ht="22" customHeight="1">
      <c r="A2" s="104"/>
      <c r="B2" s="190" t="s">
        <v>31</v>
      </c>
      <c r="C2" s="191"/>
      <c r="D2" s="192"/>
      <c r="E2" s="190" t="s">
        <v>32</v>
      </c>
      <c r="F2" s="196"/>
      <c r="G2" s="196"/>
      <c r="H2" s="197"/>
    </row>
    <row r="3" spans="1:8" ht="22" customHeight="1" thickBot="1">
      <c r="A3" s="104"/>
      <c r="B3" s="193"/>
      <c r="C3" s="194"/>
      <c r="D3" s="195"/>
      <c r="E3" s="198" t="s">
        <v>71</v>
      </c>
      <c r="F3" s="199"/>
      <c r="G3" s="199"/>
      <c r="H3" s="103">
        <v>40023</v>
      </c>
    </row>
    <row r="4" spans="1:8" ht="30">
      <c r="A4" s="27"/>
      <c r="B4" s="32" t="s">
        <v>126</v>
      </c>
      <c r="C4" s="98" t="s">
        <v>127</v>
      </c>
      <c r="D4" s="18" t="s">
        <v>10</v>
      </c>
      <c r="E4" s="32" t="s">
        <v>128</v>
      </c>
      <c r="F4" s="98" t="s">
        <v>130</v>
      </c>
      <c r="G4" s="98" t="s">
        <v>131</v>
      </c>
      <c r="H4" s="18" t="s">
        <v>11</v>
      </c>
    </row>
    <row r="5" spans="1:8" ht="17" customHeight="1">
      <c r="A5" s="100" t="s">
        <v>12</v>
      </c>
      <c r="B5" s="101"/>
      <c r="C5" s="102"/>
      <c r="D5" s="105"/>
      <c r="E5" s="101"/>
      <c r="F5" s="102"/>
      <c r="G5" s="102"/>
      <c r="H5" s="105"/>
    </row>
    <row r="6" spans="1:8" ht="17" customHeight="1">
      <c r="A6" s="28" t="s">
        <v>13</v>
      </c>
      <c r="B6" s="161">
        <f>'[1]Couts'!$D$11</f>
        <v>25875</v>
      </c>
      <c r="C6" s="162"/>
      <c r="D6" s="163"/>
      <c r="E6" s="174">
        <v>29736</v>
      </c>
      <c r="F6" s="175"/>
      <c r="G6" s="175"/>
      <c r="H6" s="19"/>
    </row>
    <row r="7" spans="1:8" ht="17" customHeight="1">
      <c r="A7" s="28" t="s">
        <v>14</v>
      </c>
      <c r="B7" s="164"/>
      <c r="C7" s="165">
        <f>'[2]Couts'!$E$13</f>
        <v>47968.75</v>
      </c>
      <c r="D7" s="163"/>
      <c r="E7" s="176"/>
      <c r="F7" s="174">
        <v>37275</v>
      </c>
      <c r="G7" s="175"/>
      <c r="H7" s="45" t="s">
        <v>15</v>
      </c>
    </row>
    <row r="8" spans="1:8" ht="17" customHeight="1">
      <c r="A8" s="29" t="s">
        <v>16</v>
      </c>
      <c r="B8" s="166">
        <f>B7+B6</f>
        <v>25875</v>
      </c>
      <c r="C8" s="167">
        <f>C7+C6</f>
        <v>47968.75</v>
      </c>
      <c r="D8" s="168">
        <f>C8-B8</f>
        <v>22093.75</v>
      </c>
      <c r="E8" s="177"/>
      <c r="F8" s="178"/>
      <c r="G8" s="179">
        <f>F7-E6</f>
        <v>7539</v>
      </c>
      <c r="H8" s="22"/>
    </row>
    <row r="9" spans="1:8" ht="17" customHeight="1">
      <c r="A9" s="100" t="s">
        <v>17</v>
      </c>
      <c r="B9" s="169"/>
      <c r="C9" s="170"/>
      <c r="D9" s="171"/>
      <c r="E9" s="180"/>
      <c r="F9" s="181"/>
      <c r="G9" s="181"/>
      <c r="H9" s="105"/>
    </row>
    <row r="10" spans="1:8" ht="17" customHeight="1">
      <c r="A10" s="28" t="s">
        <v>18</v>
      </c>
      <c r="B10" s="161">
        <f>'[1]Couts'!$D$17</f>
        <v>0</v>
      </c>
      <c r="C10" s="162"/>
      <c r="D10" s="172"/>
      <c r="E10" s="176"/>
      <c r="F10" s="175"/>
      <c r="G10" s="175"/>
      <c r="H10" s="183" t="s">
        <v>19</v>
      </c>
    </row>
    <row r="11" spans="1:8" ht="17" customHeight="1">
      <c r="A11" s="29" t="s">
        <v>20</v>
      </c>
      <c r="B11" s="166">
        <f>B10</f>
        <v>0</v>
      </c>
      <c r="C11" s="167">
        <f>C10</f>
        <v>0</v>
      </c>
      <c r="D11" s="168">
        <f>C11-B11</f>
        <v>0</v>
      </c>
      <c r="E11" s="182">
        <v>0</v>
      </c>
      <c r="F11" s="179">
        <v>0</v>
      </c>
      <c r="G11" s="179">
        <f>F11-E11</f>
        <v>0</v>
      </c>
      <c r="H11" s="19"/>
    </row>
    <row r="12" spans="1:8" ht="17" customHeight="1">
      <c r="A12" s="100" t="s">
        <v>21</v>
      </c>
      <c r="B12" s="169"/>
      <c r="C12" s="170"/>
      <c r="D12" s="171"/>
      <c r="E12" s="180"/>
      <c r="F12" s="181"/>
      <c r="G12" s="181"/>
      <c r="H12" s="105"/>
    </row>
    <row r="13" spans="1:8" ht="17" customHeight="1">
      <c r="A13" s="28" t="s">
        <v>22</v>
      </c>
      <c r="B13" s="173">
        <f>'[1]Couts'!$D$20</f>
        <v>0</v>
      </c>
      <c r="C13" s="162"/>
      <c r="D13" s="172"/>
      <c r="E13" s="176"/>
      <c r="F13" s="175"/>
      <c r="G13" s="175"/>
      <c r="H13" s="22"/>
    </row>
    <row r="14" spans="1:8" ht="17" customHeight="1">
      <c r="A14" s="28" t="s">
        <v>23</v>
      </c>
      <c r="B14" s="164"/>
      <c r="C14" s="165">
        <f>'[3]Couts'!$E$18</f>
        <v>6325</v>
      </c>
      <c r="D14" s="172"/>
      <c r="E14" s="176"/>
      <c r="F14" s="175"/>
      <c r="G14" s="175"/>
      <c r="H14" s="45" t="s">
        <v>72</v>
      </c>
    </row>
    <row r="15" spans="1:8" ht="17" customHeight="1">
      <c r="A15" s="28" t="s">
        <v>24</v>
      </c>
      <c r="B15" s="164"/>
      <c r="C15" s="165">
        <f>'[3]Couts'!$E$21</f>
        <v>0</v>
      </c>
      <c r="D15" s="172"/>
      <c r="E15" s="176"/>
      <c r="F15" s="175"/>
      <c r="G15" s="175"/>
      <c r="H15" s="22"/>
    </row>
    <row r="16" spans="1:8" ht="17" customHeight="1">
      <c r="A16" s="29" t="s">
        <v>25</v>
      </c>
      <c r="B16" s="166">
        <f>B15+B14+B13</f>
        <v>0</v>
      </c>
      <c r="C16" s="167">
        <f>C15+C14+C13</f>
        <v>6325</v>
      </c>
      <c r="D16" s="168">
        <f>C16-B16</f>
        <v>6325</v>
      </c>
      <c r="E16" s="182">
        <v>0</v>
      </c>
      <c r="F16" s="179">
        <v>4025</v>
      </c>
      <c r="G16" s="179">
        <f>F16-E16</f>
        <v>4025</v>
      </c>
      <c r="H16" s="22"/>
    </row>
    <row r="17" spans="1:8" ht="17" customHeight="1">
      <c r="A17" s="100" t="s">
        <v>26</v>
      </c>
      <c r="B17" s="169"/>
      <c r="C17" s="170"/>
      <c r="D17" s="171"/>
      <c r="E17" s="180"/>
      <c r="F17" s="181"/>
      <c r="G17" s="181"/>
      <c r="H17" s="105"/>
    </row>
    <row r="18" spans="1:8" ht="17" customHeight="1">
      <c r="A18" s="28" t="s">
        <v>27</v>
      </c>
      <c r="B18" s="173">
        <f>'[1]Couts'!$D$25</f>
        <v>3450</v>
      </c>
      <c r="C18" s="162"/>
      <c r="D18" s="172"/>
      <c r="E18" s="182">
        <v>4600</v>
      </c>
      <c r="F18" s="175"/>
      <c r="G18" s="175"/>
      <c r="H18" s="24"/>
    </row>
    <row r="19" spans="1:8" ht="17" customHeight="1">
      <c r="A19" s="28" t="s">
        <v>28</v>
      </c>
      <c r="B19" s="173">
        <f>'[1]Couts'!$D$30</f>
        <v>345</v>
      </c>
      <c r="C19" s="162"/>
      <c r="D19" s="172"/>
      <c r="E19" s="182">
        <v>4945</v>
      </c>
      <c r="F19" s="175"/>
      <c r="G19" s="175"/>
      <c r="H19" s="45" t="s">
        <v>29</v>
      </c>
    </row>
    <row r="20" spans="1:8" ht="17" customHeight="1">
      <c r="A20" s="29" t="s">
        <v>30</v>
      </c>
      <c r="B20" s="166">
        <f>SUM(B18:B19)</f>
        <v>3795</v>
      </c>
      <c r="C20" s="162"/>
      <c r="D20" s="168">
        <f>C20-B20</f>
        <v>-3795</v>
      </c>
      <c r="E20" s="177">
        <f>E19+E18</f>
        <v>9545</v>
      </c>
      <c r="F20" s="178"/>
      <c r="G20" s="179">
        <f>F20-E20</f>
        <v>-9545</v>
      </c>
      <c r="H20" s="22"/>
    </row>
    <row r="21" spans="1:8" ht="26" customHeight="1" thickBot="1">
      <c r="A21" s="30" t="s">
        <v>10</v>
      </c>
      <c r="B21" s="35">
        <f>B20+B16+B11+B8</f>
        <v>29670</v>
      </c>
      <c r="C21" s="36">
        <f>C20+C16+C11+C8</f>
        <v>54293.75</v>
      </c>
      <c r="D21" s="33">
        <f>D20+D16+D11+D8</f>
        <v>24623.75</v>
      </c>
      <c r="E21" s="160"/>
      <c r="F21" s="25"/>
      <c r="G21" s="25">
        <f>G20+G16+G11+G8</f>
        <v>2019</v>
      </c>
      <c r="H21" s="26"/>
    </row>
    <row r="23" ht="20" customHeight="1">
      <c r="A23" s="5" t="s">
        <v>0</v>
      </c>
    </row>
    <row r="24" ht="20" customHeight="1">
      <c r="A24" s="6" t="s">
        <v>33</v>
      </c>
    </row>
    <row r="25" ht="20" customHeight="1">
      <c r="A25" s="6" t="s">
        <v>129</v>
      </c>
    </row>
    <row r="26" ht="20" customHeight="1">
      <c r="A26" s="6" t="s">
        <v>2</v>
      </c>
    </row>
    <row r="27" spans="1:8" ht="20" customHeight="1">
      <c r="A27" s="7" t="s">
        <v>87</v>
      </c>
      <c r="B27" s="4"/>
      <c r="C27" s="4"/>
      <c r="D27" s="4"/>
      <c r="E27" s="4"/>
      <c r="F27" s="4"/>
      <c r="G27" s="4"/>
      <c r="H27" s="4"/>
    </row>
    <row r="28" spans="1:8" ht="20" customHeight="1">
      <c r="A28" s="189" t="s">
        <v>81</v>
      </c>
      <c r="B28" s="189"/>
      <c r="C28" s="189"/>
      <c r="D28" s="189"/>
      <c r="E28" s="189"/>
      <c r="F28" s="189"/>
      <c r="G28" s="189"/>
      <c r="H28" s="189"/>
    </row>
    <row r="29" spans="1:8" ht="20" customHeight="1">
      <c r="A29" s="189" t="s">
        <v>82</v>
      </c>
      <c r="B29" s="189"/>
      <c r="C29" s="189"/>
      <c r="D29" s="189"/>
      <c r="E29" s="189"/>
      <c r="F29" s="189"/>
      <c r="G29" s="189"/>
      <c r="H29" s="189"/>
    </row>
  </sheetData>
  <mergeCells count="6">
    <mergeCell ref="A1:H1"/>
    <mergeCell ref="A28:H28"/>
    <mergeCell ref="A29:H29"/>
    <mergeCell ref="B2:D3"/>
    <mergeCell ref="E2:H2"/>
    <mergeCell ref="E3:G3"/>
  </mergeCells>
  <printOptions horizontalCentered="1"/>
  <pageMargins left="0.7500000000000001" right="0.7500000000000001" top="0.98" bottom="0.98" header="0.51" footer="0.51"/>
  <pageSetup fitToHeight="1" fitToWidth="1" horizontalDpi="600" verticalDpi="600" orientation="portrait" scale="64"/>
  <headerFooter>
    <oddFooter>&amp;L&amp;"Arial,Normal"&amp;11&amp;K000000©&amp;"Verdana,Normal"&amp;10 &amp;G_x000D_&amp;C&amp;"Arial Bold,Normal"&amp;K000000«&amp;"Times New Roman Bold,Normal" &amp;"Arial Bold,Normal"Gestion d’événements : principes et pratiques »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view="pageLayout" zoomScale="75" zoomScalePageLayoutView="75" workbookViewId="0" topLeftCell="A2">
      <selection activeCell="B31" sqref="B31"/>
    </sheetView>
  </sheetViews>
  <sheetFormatPr defaultColWidth="11.00390625" defaultRowHeight="12.75"/>
  <cols>
    <col min="1" max="1" width="26.25390625" style="1" customWidth="1"/>
    <col min="2" max="2" width="14.125" style="1" customWidth="1"/>
    <col min="3" max="3" width="7.375" style="1" customWidth="1"/>
    <col min="4" max="4" width="1.25" style="1" customWidth="1"/>
    <col min="5" max="5" width="11.25390625" style="1" customWidth="1"/>
    <col min="6" max="6" width="1.37890625" style="1" customWidth="1"/>
    <col min="7" max="8" width="11.25390625" style="1" customWidth="1"/>
    <col min="9" max="9" width="1.37890625" style="1" customWidth="1"/>
    <col min="10" max="10" width="11.25390625" style="1" customWidth="1"/>
    <col min="11" max="11" width="1.37890625" style="1" customWidth="1"/>
    <col min="12" max="12" width="14.25390625" style="1" bestFit="1" customWidth="1"/>
    <col min="13" max="13" width="1.25" style="1" customWidth="1"/>
    <col min="14" max="16384" width="10.75390625" style="1" customWidth="1"/>
  </cols>
  <sheetData>
    <row r="1" spans="1:13" ht="49" customHeight="1" thickBot="1">
      <c r="A1" s="186" t="s">
        <v>37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  <c r="M1"/>
    </row>
    <row r="2" spans="1:13" ht="22" customHeight="1">
      <c r="A2" s="104"/>
      <c r="B2" s="190" t="s">
        <v>31</v>
      </c>
      <c r="C2" s="196"/>
      <c r="D2" s="196"/>
      <c r="E2" s="196"/>
      <c r="F2" s="197"/>
      <c r="G2" s="190" t="s">
        <v>32</v>
      </c>
      <c r="H2" s="196"/>
      <c r="I2" s="196"/>
      <c r="J2" s="196"/>
      <c r="K2" s="196"/>
      <c r="L2" s="197"/>
      <c r="M2"/>
    </row>
    <row r="3" spans="1:13" ht="22" customHeight="1" thickBot="1">
      <c r="A3" s="104"/>
      <c r="B3" s="204"/>
      <c r="C3" s="205"/>
      <c r="D3" s="205"/>
      <c r="E3" s="205"/>
      <c r="F3" s="206"/>
      <c r="G3" s="198" t="s">
        <v>71</v>
      </c>
      <c r="H3" s="199"/>
      <c r="I3" s="199"/>
      <c r="J3" s="199"/>
      <c r="K3" s="106"/>
      <c r="L3" s="107">
        <v>40023</v>
      </c>
      <c r="M3"/>
    </row>
    <row r="4" spans="1:13" ht="30">
      <c r="A4" s="27" t="s">
        <v>38</v>
      </c>
      <c r="B4" s="99" t="s">
        <v>39</v>
      </c>
      <c r="C4" s="202" t="s">
        <v>40</v>
      </c>
      <c r="D4" s="203"/>
      <c r="E4" s="200" t="s">
        <v>8</v>
      </c>
      <c r="F4" s="207"/>
      <c r="G4" s="99" t="s">
        <v>76</v>
      </c>
      <c r="H4" s="200" t="s">
        <v>74</v>
      </c>
      <c r="I4" s="201"/>
      <c r="J4" s="200" t="s">
        <v>75</v>
      </c>
      <c r="K4" s="201"/>
      <c r="L4" s="18" t="s">
        <v>11</v>
      </c>
      <c r="M4"/>
    </row>
    <row r="5" spans="1:13" ht="18" customHeight="1">
      <c r="A5" s="121" t="s">
        <v>41</v>
      </c>
      <c r="B5" s="154">
        <v>250</v>
      </c>
      <c r="C5" s="20"/>
      <c r="D5" s="31"/>
      <c r="E5" s="31"/>
      <c r="F5" s="131"/>
      <c r="G5" s="134"/>
      <c r="H5" s="31"/>
      <c r="I5" s="31"/>
      <c r="J5" s="31"/>
      <c r="K5" s="51"/>
      <c r="L5" s="19"/>
      <c r="M5"/>
    </row>
    <row r="6" spans="1:13" ht="18" customHeight="1">
      <c r="A6" s="152" t="s">
        <v>42</v>
      </c>
      <c r="B6" s="101"/>
      <c r="C6" s="102"/>
      <c r="D6" s="102"/>
      <c r="E6" s="102"/>
      <c r="F6" s="105"/>
      <c r="G6" s="101"/>
      <c r="H6" s="102"/>
      <c r="I6" s="102"/>
      <c r="J6" s="102"/>
      <c r="K6" s="102"/>
      <c r="L6" s="105"/>
      <c r="M6"/>
    </row>
    <row r="7" spans="1:13" ht="18" customHeight="1">
      <c r="A7" s="28" t="s">
        <v>43</v>
      </c>
      <c r="B7" s="136">
        <f>B5</f>
        <v>250</v>
      </c>
      <c r="C7" s="55">
        <v>7</v>
      </c>
      <c r="D7" s="56"/>
      <c r="E7" s="55">
        <f>B7*C7</f>
        <v>1750</v>
      </c>
      <c r="F7" s="132"/>
      <c r="G7" s="141">
        <v>0.35</v>
      </c>
      <c r="H7" s="75">
        <v>1000</v>
      </c>
      <c r="I7" s="76"/>
      <c r="J7" s="55">
        <f>H7/G7</f>
        <v>2857.1428571428573</v>
      </c>
      <c r="K7" s="56"/>
      <c r="L7" s="45" t="s">
        <v>44</v>
      </c>
      <c r="M7"/>
    </row>
    <row r="8" spans="1:13" ht="18" customHeight="1">
      <c r="A8" s="28" t="s">
        <v>45</v>
      </c>
      <c r="B8" s="136">
        <f>B5</f>
        <v>250</v>
      </c>
      <c r="C8" s="55">
        <v>75</v>
      </c>
      <c r="D8" s="56"/>
      <c r="E8" s="55">
        <f>B8*C8</f>
        <v>18750</v>
      </c>
      <c r="F8" s="132"/>
      <c r="G8" s="141">
        <v>0.4</v>
      </c>
      <c r="H8" s="75">
        <v>8000</v>
      </c>
      <c r="I8" s="76"/>
      <c r="J8" s="55">
        <f>H8/G8</f>
        <v>20000</v>
      </c>
      <c r="K8" s="56"/>
      <c r="L8" s="45" t="s">
        <v>46</v>
      </c>
      <c r="M8"/>
    </row>
    <row r="9" spans="1:13" ht="18" customHeight="1">
      <c r="A9" s="28" t="s">
        <v>47</v>
      </c>
      <c r="B9" s="136">
        <v>1</v>
      </c>
      <c r="C9" s="55">
        <v>2000</v>
      </c>
      <c r="D9" s="56"/>
      <c r="E9" s="55">
        <f>B9*C9</f>
        <v>2000</v>
      </c>
      <c r="F9" s="132"/>
      <c r="G9" s="142" t="s">
        <v>77</v>
      </c>
      <c r="H9" s="75">
        <v>3000</v>
      </c>
      <c r="I9" s="76"/>
      <c r="J9" s="55">
        <f>H9</f>
        <v>3000</v>
      </c>
      <c r="K9" s="56"/>
      <c r="L9" s="45" t="s">
        <v>78</v>
      </c>
      <c r="M9"/>
    </row>
    <row r="10" spans="1:13" ht="18" customHeight="1">
      <c r="A10" s="29" t="s">
        <v>48</v>
      </c>
      <c r="B10" s="134"/>
      <c r="C10" s="57">
        <v>0.15</v>
      </c>
      <c r="D10" s="58"/>
      <c r="E10" s="61">
        <f>$C10*(SUM(E7:E9))</f>
        <v>3375</v>
      </c>
      <c r="F10" s="120"/>
      <c r="G10" s="143"/>
      <c r="H10" s="57">
        <f>C10</f>
        <v>0.15</v>
      </c>
      <c r="I10" s="58"/>
      <c r="J10" s="61">
        <f>$C10*(SUM(J7:J9))</f>
        <v>3878.5714285714284</v>
      </c>
      <c r="K10" s="77"/>
      <c r="L10" s="22"/>
      <c r="M10"/>
    </row>
    <row r="11" spans="1:13" ht="18" customHeight="1">
      <c r="A11" s="29" t="s">
        <v>16</v>
      </c>
      <c r="B11" s="136"/>
      <c r="C11" s="59"/>
      <c r="D11" s="60"/>
      <c r="E11" s="61">
        <f>SUM(E7:E10)</f>
        <v>25875</v>
      </c>
      <c r="F11" s="120"/>
      <c r="G11" s="143"/>
      <c r="H11" s="61"/>
      <c r="I11" s="77"/>
      <c r="J11" s="61">
        <f>SUM(J7:J10)</f>
        <v>29735.714285714286</v>
      </c>
      <c r="K11" s="77"/>
      <c r="L11" s="22"/>
      <c r="M11"/>
    </row>
    <row r="12" spans="1:13" ht="27" customHeight="1">
      <c r="A12" s="121" t="s">
        <v>49</v>
      </c>
      <c r="B12" s="134"/>
      <c r="C12" s="20"/>
      <c r="D12" s="51"/>
      <c r="E12" s="66">
        <f>E11</f>
        <v>25875</v>
      </c>
      <c r="F12" s="155"/>
      <c r="G12" s="144"/>
      <c r="H12" s="66"/>
      <c r="I12" s="78"/>
      <c r="J12" s="66">
        <f>J11</f>
        <v>29735.714285714286</v>
      </c>
      <c r="K12" s="78"/>
      <c r="L12" s="19"/>
      <c r="M12"/>
    </row>
    <row r="13" spans="1:13" ht="18" customHeight="1">
      <c r="A13" s="153"/>
      <c r="B13" s="156"/>
      <c r="C13" s="109"/>
      <c r="D13" s="109"/>
      <c r="E13" s="63"/>
      <c r="F13" s="157"/>
      <c r="G13" s="145"/>
      <c r="H13" s="63"/>
      <c r="I13" s="63"/>
      <c r="J13" s="63"/>
      <c r="K13" s="63"/>
      <c r="L13" s="108"/>
      <c r="M13"/>
    </row>
    <row r="14" spans="1:13" ht="18" customHeight="1">
      <c r="A14" s="152" t="s">
        <v>50</v>
      </c>
      <c r="B14" s="101"/>
      <c r="C14" s="102"/>
      <c r="D14" s="102"/>
      <c r="E14" s="102"/>
      <c r="F14" s="105"/>
      <c r="G14" s="101"/>
      <c r="H14" s="102"/>
      <c r="I14" s="102"/>
      <c r="J14" s="102"/>
      <c r="K14" s="102"/>
      <c r="L14" s="105"/>
      <c r="M14"/>
    </row>
    <row r="15" spans="1:13" ht="18" customHeight="1">
      <c r="A15" s="28" t="s">
        <v>51</v>
      </c>
      <c r="B15" s="136">
        <v>2</v>
      </c>
      <c r="C15" s="20"/>
      <c r="D15" s="51"/>
      <c r="E15" s="55">
        <f>B15*C15</f>
        <v>0</v>
      </c>
      <c r="F15" s="132"/>
      <c r="G15" s="136">
        <v>2</v>
      </c>
      <c r="H15" s="20"/>
      <c r="I15" s="51"/>
      <c r="J15" s="55">
        <f>G15*H15</f>
        <v>0</v>
      </c>
      <c r="K15" s="56"/>
      <c r="L15" s="45" t="s">
        <v>52</v>
      </c>
      <c r="M15"/>
    </row>
    <row r="16" spans="1:13" ht="18" customHeight="1">
      <c r="A16" s="28" t="s">
        <v>53</v>
      </c>
      <c r="B16" s="136">
        <v>3</v>
      </c>
      <c r="C16" s="20"/>
      <c r="D16" s="51"/>
      <c r="E16" s="55"/>
      <c r="F16" s="132"/>
      <c r="G16" s="136">
        <v>3</v>
      </c>
      <c r="H16" s="20"/>
      <c r="I16" s="51"/>
      <c r="J16" s="55">
        <f>G16*H16</f>
        <v>0</v>
      </c>
      <c r="K16" s="56"/>
      <c r="L16" s="45" t="s">
        <v>52</v>
      </c>
      <c r="M16"/>
    </row>
    <row r="17" spans="1:13" ht="18" customHeight="1">
      <c r="A17" s="29" t="s">
        <v>20</v>
      </c>
      <c r="B17" s="136"/>
      <c r="C17" s="55"/>
      <c r="D17" s="56"/>
      <c r="E17" s="61">
        <f>SUM(E15:E15)</f>
        <v>0</v>
      </c>
      <c r="F17" s="120"/>
      <c r="G17" s="143"/>
      <c r="H17" s="23"/>
      <c r="I17" s="71"/>
      <c r="J17" s="61">
        <f>SUM(J15:J15)</f>
        <v>0</v>
      </c>
      <c r="K17" s="77"/>
      <c r="L17" s="22"/>
      <c r="M17"/>
    </row>
    <row r="18" spans="1:13" ht="18" customHeight="1">
      <c r="A18" s="152" t="s">
        <v>54</v>
      </c>
      <c r="B18" s="101"/>
      <c r="C18" s="102"/>
      <c r="D18" s="102"/>
      <c r="E18" s="102"/>
      <c r="F18" s="105"/>
      <c r="G18" s="101"/>
      <c r="H18" s="102"/>
      <c r="I18" s="102"/>
      <c r="J18" s="102"/>
      <c r="K18" s="102"/>
      <c r="L18" s="105"/>
      <c r="M18"/>
    </row>
    <row r="19" spans="1:13" ht="18" customHeight="1">
      <c r="A19" s="28" t="s">
        <v>55</v>
      </c>
      <c r="B19" s="136">
        <v>1</v>
      </c>
      <c r="C19" s="20"/>
      <c r="D19" s="51"/>
      <c r="E19" s="21">
        <f>B19*C19</f>
        <v>0</v>
      </c>
      <c r="F19" s="129"/>
      <c r="G19" s="146">
        <v>1</v>
      </c>
      <c r="H19" s="20"/>
      <c r="I19" s="51"/>
      <c r="J19" s="55">
        <f>G19*H19</f>
        <v>0</v>
      </c>
      <c r="K19" s="56"/>
      <c r="L19" s="45" t="s">
        <v>52</v>
      </c>
      <c r="M19"/>
    </row>
    <row r="20" spans="1:13" ht="18" customHeight="1">
      <c r="A20" s="29" t="s">
        <v>56</v>
      </c>
      <c r="B20" s="136"/>
      <c r="C20" s="55"/>
      <c r="D20" s="56"/>
      <c r="E20" s="23">
        <f>SUM(E19:E19)</f>
        <v>0</v>
      </c>
      <c r="F20" s="158"/>
      <c r="G20" s="143"/>
      <c r="H20" s="20"/>
      <c r="I20" s="51"/>
      <c r="J20" s="61">
        <f>SUM(J19:J19)</f>
        <v>0</v>
      </c>
      <c r="K20" s="77"/>
      <c r="L20" s="22"/>
      <c r="M20"/>
    </row>
    <row r="21" spans="1:13" ht="18" customHeight="1">
      <c r="A21" s="152" t="s">
        <v>57</v>
      </c>
      <c r="B21" s="101"/>
      <c r="C21" s="102"/>
      <c r="D21" s="102"/>
      <c r="E21" s="102"/>
      <c r="F21" s="105"/>
      <c r="G21" s="101"/>
      <c r="H21" s="102"/>
      <c r="I21" s="102"/>
      <c r="J21" s="102"/>
      <c r="K21" s="102"/>
      <c r="L21" s="105"/>
      <c r="M21"/>
    </row>
    <row r="22" spans="1:13" ht="18" customHeight="1">
      <c r="A22" s="28" t="s">
        <v>83</v>
      </c>
      <c r="B22" s="136">
        <v>1</v>
      </c>
      <c r="C22" s="55">
        <v>0</v>
      </c>
      <c r="D22" s="56"/>
      <c r="E22" s="55">
        <f>B22*C22</f>
        <v>0</v>
      </c>
      <c r="F22" s="132"/>
      <c r="G22" s="141">
        <v>1</v>
      </c>
      <c r="H22" s="75">
        <v>0</v>
      </c>
      <c r="I22" s="76"/>
      <c r="J22" s="55">
        <v>0</v>
      </c>
      <c r="K22" s="56"/>
      <c r="L22" s="22"/>
      <c r="M22"/>
    </row>
    <row r="23" spans="1:13" ht="18" customHeight="1">
      <c r="A23" s="28" t="s">
        <v>58</v>
      </c>
      <c r="B23" s="136">
        <v>1</v>
      </c>
      <c r="C23" s="55">
        <v>3000</v>
      </c>
      <c r="D23" s="56"/>
      <c r="E23" s="55">
        <f>B23*C23</f>
        <v>3000</v>
      </c>
      <c r="F23" s="132"/>
      <c r="G23" s="147" t="s">
        <v>77</v>
      </c>
      <c r="H23" s="75">
        <v>4000</v>
      </c>
      <c r="I23" s="76"/>
      <c r="J23" s="55">
        <f>H23</f>
        <v>4000</v>
      </c>
      <c r="K23" s="56"/>
      <c r="L23" s="45" t="s">
        <v>59</v>
      </c>
      <c r="M23"/>
    </row>
    <row r="24" spans="1:13" ht="18" customHeight="1">
      <c r="A24" s="29" t="s">
        <v>60</v>
      </c>
      <c r="B24" s="159"/>
      <c r="C24" s="57">
        <v>0.15</v>
      </c>
      <c r="D24" s="58"/>
      <c r="E24" s="61">
        <f>E23*C24</f>
        <v>450</v>
      </c>
      <c r="F24" s="120"/>
      <c r="G24" s="143"/>
      <c r="H24" s="57">
        <v>0.15</v>
      </c>
      <c r="I24" s="58"/>
      <c r="J24" s="61">
        <f>J23*H24</f>
        <v>600</v>
      </c>
      <c r="K24" s="77"/>
      <c r="L24" s="22"/>
      <c r="M24"/>
    </row>
    <row r="25" spans="1:13" ht="18" customHeight="1">
      <c r="A25" s="29" t="s">
        <v>61</v>
      </c>
      <c r="B25" s="136"/>
      <c r="C25" s="55"/>
      <c r="D25" s="56"/>
      <c r="E25" s="61">
        <f>E24+E23+E22</f>
        <v>3450</v>
      </c>
      <c r="F25" s="120"/>
      <c r="G25" s="143"/>
      <c r="H25" s="61"/>
      <c r="I25" s="77"/>
      <c r="J25" s="61">
        <f>J24+J23+J22</f>
        <v>4600</v>
      </c>
      <c r="K25" s="77"/>
      <c r="L25" s="22"/>
      <c r="M25"/>
    </row>
    <row r="26" spans="1:13" ht="18" customHeight="1">
      <c r="A26" s="152" t="s">
        <v>62</v>
      </c>
      <c r="B26" s="101"/>
      <c r="C26" s="102"/>
      <c r="D26" s="102"/>
      <c r="E26" s="102"/>
      <c r="F26" s="105"/>
      <c r="G26" s="101"/>
      <c r="H26" s="102"/>
      <c r="I26" s="102"/>
      <c r="J26" s="102"/>
      <c r="K26" s="102"/>
      <c r="L26" s="105"/>
      <c r="M26"/>
    </row>
    <row r="27" spans="1:13" ht="18" customHeight="1">
      <c r="A27" s="28" t="s">
        <v>51</v>
      </c>
      <c r="B27" s="136">
        <v>1</v>
      </c>
      <c r="C27" s="20"/>
      <c r="D27" s="51"/>
      <c r="E27" s="55">
        <f>B27*C27</f>
        <v>0</v>
      </c>
      <c r="F27" s="132"/>
      <c r="G27" s="148">
        <v>1</v>
      </c>
      <c r="H27" s="20"/>
      <c r="I27" s="51"/>
      <c r="J27" s="55">
        <f>G27*H27</f>
        <v>0</v>
      </c>
      <c r="K27" s="56"/>
      <c r="L27" s="45" t="s">
        <v>52</v>
      </c>
      <c r="M27"/>
    </row>
    <row r="28" spans="1:13" ht="18" customHeight="1">
      <c r="A28" s="28" t="s">
        <v>63</v>
      </c>
      <c r="B28" s="136">
        <v>1</v>
      </c>
      <c r="C28" s="20"/>
      <c r="D28" s="51"/>
      <c r="E28" s="55">
        <v>300</v>
      </c>
      <c r="F28" s="132"/>
      <c r="G28" s="147" t="s">
        <v>77</v>
      </c>
      <c r="H28" s="20"/>
      <c r="I28" s="51"/>
      <c r="J28" s="55">
        <v>300</v>
      </c>
      <c r="K28" s="56"/>
      <c r="L28" s="45" t="s">
        <v>64</v>
      </c>
      <c r="M28"/>
    </row>
    <row r="29" spans="1:13" ht="18" customHeight="1">
      <c r="A29" s="29" t="s">
        <v>65</v>
      </c>
      <c r="B29" s="159"/>
      <c r="C29" s="57">
        <v>0.15</v>
      </c>
      <c r="D29" s="58"/>
      <c r="E29" s="61">
        <f>E28*C29</f>
        <v>45</v>
      </c>
      <c r="F29" s="120"/>
      <c r="G29" s="143"/>
      <c r="H29" s="37">
        <v>0.15</v>
      </c>
      <c r="I29" s="54"/>
      <c r="J29" s="61">
        <f>J28*H29</f>
        <v>45</v>
      </c>
      <c r="K29" s="77"/>
      <c r="L29" s="22"/>
      <c r="M29"/>
    </row>
    <row r="30" spans="1:13" ht="18" customHeight="1">
      <c r="A30" s="29" t="s">
        <v>66</v>
      </c>
      <c r="B30" s="136"/>
      <c r="C30" s="55"/>
      <c r="D30" s="56"/>
      <c r="E30" s="61">
        <f>E29+E28+E27</f>
        <v>345</v>
      </c>
      <c r="F30" s="120"/>
      <c r="G30" s="143"/>
      <c r="H30" s="23"/>
      <c r="I30" s="71"/>
      <c r="J30" s="61">
        <f>J29+J28+J27</f>
        <v>345</v>
      </c>
      <c r="K30" s="77"/>
      <c r="L30" s="22" t="s">
        <v>67</v>
      </c>
      <c r="M30"/>
    </row>
    <row r="31" spans="1:13" ht="27" customHeight="1">
      <c r="A31" s="121" t="s">
        <v>68</v>
      </c>
      <c r="B31" s="134"/>
      <c r="C31" s="20"/>
      <c r="D31" s="51"/>
      <c r="E31" s="66">
        <f>E30+E25+E20+E17</f>
        <v>3795</v>
      </c>
      <c r="F31" s="155"/>
      <c r="G31" s="149"/>
      <c r="H31" s="38"/>
      <c r="I31" s="72"/>
      <c r="J31" s="66">
        <f>J30+J25+J20+J17</f>
        <v>4945</v>
      </c>
      <c r="K31" s="78"/>
      <c r="L31" s="19"/>
      <c r="M31"/>
    </row>
    <row r="32" spans="1:13" ht="18" customHeight="1">
      <c r="A32" s="153"/>
      <c r="B32" s="156"/>
      <c r="C32" s="109"/>
      <c r="D32" s="109"/>
      <c r="E32" s="63"/>
      <c r="F32" s="157"/>
      <c r="G32" s="145"/>
      <c r="H32" s="63"/>
      <c r="I32" s="63"/>
      <c r="J32" s="63"/>
      <c r="K32" s="63"/>
      <c r="L32" s="108"/>
      <c r="M32"/>
    </row>
    <row r="33" spans="1:13" ht="27" customHeight="1">
      <c r="A33" s="123" t="s">
        <v>69</v>
      </c>
      <c r="B33" s="137"/>
      <c r="C33" s="39"/>
      <c r="D33" s="52"/>
      <c r="E33" s="67">
        <f>E30+E25+E20+E17+E11</f>
        <v>29670</v>
      </c>
      <c r="F33" s="138"/>
      <c r="G33" s="150"/>
      <c r="H33" s="40"/>
      <c r="I33" s="73"/>
      <c r="J33" s="81">
        <f>J30+J25+J20+J17+J11</f>
        <v>34680.71428571429</v>
      </c>
      <c r="K33" s="79"/>
      <c r="L33" s="41"/>
      <c r="M33"/>
    </row>
    <row r="34" spans="1:13" ht="18" customHeight="1" thickBot="1">
      <c r="A34" s="124" t="s">
        <v>70</v>
      </c>
      <c r="B34" s="139"/>
      <c r="C34" s="42"/>
      <c r="D34" s="53"/>
      <c r="E34" s="69">
        <f>E29+E24+E10</f>
        <v>3870</v>
      </c>
      <c r="F34" s="140"/>
      <c r="G34" s="151"/>
      <c r="H34" s="43"/>
      <c r="I34" s="74"/>
      <c r="J34" s="69">
        <f>J29+J24+J10</f>
        <v>4523.571428571428</v>
      </c>
      <c r="K34" s="80"/>
      <c r="L34" s="44"/>
      <c r="M34"/>
    </row>
    <row r="35" spans="1:13" ht="19" customHeight="1">
      <c r="A35" s="5" t="s">
        <v>0</v>
      </c>
      <c r="M35"/>
    </row>
    <row r="36" ht="19" customHeight="1">
      <c r="A36" s="6" t="s">
        <v>86</v>
      </c>
    </row>
    <row r="37" ht="19" customHeight="1">
      <c r="A37" s="6" t="s">
        <v>79</v>
      </c>
    </row>
    <row r="38" ht="19" customHeight="1">
      <c r="A38" s="6" t="s">
        <v>80</v>
      </c>
    </row>
    <row r="39" ht="19" customHeight="1">
      <c r="A39" s="6" t="s">
        <v>88</v>
      </c>
    </row>
    <row r="40" spans="1:12" ht="19" customHeight="1">
      <c r="A40" s="7" t="s">
        <v>87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9" customHeight="1">
      <c r="A41" s="189" t="s">
        <v>84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</row>
    <row r="42" ht="19" customHeight="1">
      <c r="A42" s="46" t="s">
        <v>85</v>
      </c>
    </row>
  </sheetData>
  <mergeCells count="9">
    <mergeCell ref="A1:L1"/>
    <mergeCell ref="G2:L2"/>
    <mergeCell ref="G3:J3"/>
    <mergeCell ref="A41:L41"/>
    <mergeCell ref="J4:K4"/>
    <mergeCell ref="C4:D4"/>
    <mergeCell ref="B2:F3"/>
    <mergeCell ref="E4:F4"/>
    <mergeCell ref="H4:I4"/>
  </mergeCells>
  <printOptions horizontalCentered="1"/>
  <pageMargins left="0.7500000000000001" right="0.7500000000000001" top="0.98" bottom="0.98" header="0.51" footer="0.51"/>
  <pageSetup fitToHeight="1" fitToWidth="1" horizontalDpi="600" verticalDpi="600" orientation="portrait" scale="63"/>
  <headerFooter>
    <oddFooter>&amp;L&amp;"Arial,Normal"&amp;11&amp;K000000©&amp;"Verdana,Normal"&amp;10 &amp;G&amp;C&amp;"Arial Bold,Normal"&amp;K000000«&amp;"Times New Roman Bold,Normal" &amp;"Arial Bold,Normal"Gestion d’événements : principes et pratiques »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Layout" workbookViewId="0" topLeftCell="A2">
      <selection activeCell="B22" sqref="B22"/>
    </sheetView>
  </sheetViews>
  <sheetFormatPr defaultColWidth="7.75390625" defaultRowHeight="12.75"/>
  <cols>
    <col min="1" max="1" width="23.00390625" style="2" customWidth="1"/>
    <col min="2" max="2" width="10.875" style="2" customWidth="1"/>
    <col min="3" max="3" width="2.25390625" style="2" customWidth="1"/>
    <col min="4" max="4" width="10.875" style="2" customWidth="1"/>
    <col min="5" max="5" width="1.25" style="2" customWidth="1"/>
    <col min="6" max="6" width="10.875" style="2" customWidth="1"/>
    <col min="7" max="7" width="1.12109375" style="2" customWidth="1"/>
    <col min="8" max="8" width="4.00390625" style="2" customWidth="1"/>
    <col min="9" max="9" width="7.875" style="2" customWidth="1"/>
    <col min="10" max="10" width="13.25390625" style="2" customWidth="1"/>
    <col min="11" max="11" width="1.12109375" style="2" customWidth="1"/>
    <col min="12" max="12" width="10.875" style="2" customWidth="1"/>
    <col min="13" max="13" width="1.25" style="2" customWidth="1"/>
    <col min="14" max="14" width="15.625" style="2" customWidth="1"/>
    <col min="15" max="15" width="10.875" style="2" customWidth="1"/>
    <col min="16" max="16" width="1.625" style="2" customWidth="1"/>
    <col min="17" max="16384" width="7.75390625" style="2" customWidth="1"/>
  </cols>
  <sheetData>
    <row r="1" spans="1:16" ht="49" customHeight="1" thickBot="1">
      <c r="A1" s="186" t="s">
        <v>89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  <c r="O1"/>
      <c r="P1"/>
    </row>
    <row r="2" spans="1:16" ht="20" customHeight="1">
      <c r="A2" s="104"/>
      <c r="B2" s="190" t="s">
        <v>31</v>
      </c>
      <c r="C2" s="196"/>
      <c r="D2" s="196"/>
      <c r="E2" s="196"/>
      <c r="F2" s="196"/>
      <c r="G2" s="197"/>
      <c r="H2" s="190" t="s">
        <v>32</v>
      </c>
      <c r="I2" s="196"/>
      <c r="J2" s="196"/>
      <c r="K2" s="196"/>
      <c r="L2" s="196"/>
      <c r="M2" s="196"/>
      <c r="N2" s="197"/>
      <c r="O2"/>
      <c r="P2"/>
    </row>
    <row r="3" spans="1:16" ht="20" customHeight="1" thickBot="1">
      <c r="A3" s="104"/>
      <c r="B3" s="204"/>
      <c r="C3" s="205"/>
      <c r="D3" s="205"/>
      <c r="E3" s="205"/>
      <c r="F3" s="205"/>
      <c r="G3" s="206"/>
      <c r="H3" s="110"/>
      <c r="I3" s="111"/>
      <c r="J3" s="111"/>
      <c r="K3" s="111"/>
      <c r="L3" s="111" t="s">
        <v>114</v>
      </c>
      <c r="M3" s="106"/>
      <c r="N3" s="107">
        <v>40023</v>
      </c>
      <c r="O3"/>
      <c r="P3"/>
    </row>
    <row r="4" spans="1:16" ht="30">
      <c r="A4" s="27" t="s">
        <v>90</v>
      </c>
      <c r="B4" s="208" t="s">
        <v>39</v>
      </c>
      <c r="C4" s="209"/>
      <c r="D4" s="202" t="s">
        <v>91</v>
      </c>
      <c r="E4" s="203"/>
      <c r="F4" s="200" t="s">
        <v>9</v>
      </c>
      <c r="G4" s="207"/>
      <c r="H4" s="208" t="s">
        <v>73</v>
      </c>
      <c r="I4" s="209"/>
      <c r="J4" s="210" t="s">
        <v>119</v>
      </c>
      <c r="K4" s="209"/>
      <c r="L4" s="202" t="s">
        <v>75</v>
      </c>
      <c r="M4" s="203"/>
      <c r="N4" s="18" t="s">
        <v>120</v>
      </c>
      <c r="O4"/>
      <c r="P4"/>
    </row>
    <row r="5" spans="1:16" ht="18" customHeight="1">
      <c r="A5" s="121" t="s">
        <v>113</v>
      </c>
      <c r="B5" s="125">
        <v>250</v>
      </c>
      <c r="C5" s="83"/>
      <c r="D5" s="115"/>
      <c r="E5" s="117"/>
      <c r="F5" s="117"/>
      <c r="G5" s="119"/>
      <c r="H5" s="118"/>
      <c r="I5" s="117"/>
      <c r="J5" s="117"/>
      <c r="K5" s="117"/>
      <c r="L5" s="117"/>
      <c r="M5" s="116"/>
      <c r="N5" s="45" t="s">
        <v>92</v>
      </c>
      <c r="O5"/>
      <c r="P5"/>
    </row>
    <row r="6" spans="1:16" ht="18" customHeight="1">
      <c r="A6" s="122" t="s">
        <v>14</v>
      </c>
      <c r="B6" s="113"/>
      <c r="C6" s="112"/>
      <c r="D6" s="112"/>
      <c r="E6" s="112"/>
      <c r="F6" s="112"/>
      <c r="G6" s="126"/>
      <c r="H6" s="113"/>
      <c r="I6" s="112"/>
      <c r="J6" s="112"/>
      <c r="K6" s="112"/>
      <c r="L6" s="112"/>
      <c r="M6" s="112"/>
      <c r="N6" s="114"/>
      <c r="O6"/>
      <c r="P6"/>
    </row>
    <row r="7" spans="1:16" ht="18" customHeight="1">
      <c r="A7" s="29" t="s">
        <v>93</v>
      </c>
      <c r="B7" s="127">
        <v>150</v>
      </c>
      <c r="C7" s="56"/>
      <c r="D7" s="48"/>
      <c r="E7" s="82"/>
      <c r="F7" s="48"/>
      <c r="G7" s="128"/>
      <c r="H7" s="86"/>
      <c r="I7" s="82"/>
      <c r="J7" s="85"/>
      <c r="K7" s="85"/>
      <c r="L7" s="48"/>
      <c r="M7" s="82"/>
      <c r="N7" s="45"/>
      <c r="O7"/>
      <c r="P7"/>
    </row>
    <row r="8" spans="1:16" ht="18" customHeight="1">
      <c r="A8" s="28" t="s">
        <v>115</v>
      </c>
      <c r="B8" s="97">
        <v>0.8</v>
      </c>
      <c r="C8" s="84"/>
      <c r="D8" s="55">
        <f>B7</f>
        <v>150</v>
      </c>
      <c r="E8" s="56"/>
      <c r="F8" s="21">
        <f>D8*B8*B5</f>
        <v>30000</v>
      </c>
      <c r="G8" s="129"/>
      <c r="H8" s="93">
        <v>100</v>
      </c>
      <c r="I8" s="47" t="s">
        <v>123</v>
      </c>
      <c r="J8" s="62">
        <f>H8*D8</f>
        <v>15000</v>
      </c>
      <c r="K8" s="62"/>
      <c r="L8" s="34">
        <f>J8*1.6</f>
        <v>24000</v>
      </c>
      <c r="M8" s="47"/>
      <c r="N8" s="87" t="s">
        <v>94</v>
      </c>
      <c r="O8"/>
      <c r="P8"/>
    </row>
    <row r="9" spans="1:16" ht="18" customHeight="1">
      <c r="A9" s="29" t="s">
        <v>95</v>
      </c>
      <c r="B9" s="130">
        <v>0.25</v>
      </c>
      <c r="C9" s="60"/>
      <c r="D9" s="20"/>
      <c r="E9" s="51"/>
      <c r="F9" s="20"/>
      <c r="G9" s="131"/>
      <c r="H9" s="94"/>
      <c r="I9" s="51"/>
      <c r="J9" s="31"/>
      <c r="K9" s="31"/>
      <c r="L9" s="20"/>
      <c r="M9" s="51"/>
      <c r="N9" s="88"/>
      <c r="O9"/>
      <c r="P9"/>
    </row>
    <row r="10" spans="1:16" ht="18" customHeight="1">
      <c r="A10" s="28" t="s">
        <v>116</v>
      </c>
      <c r="B10" s="97">
        <v>0.2</v>
      </c>
      <c r="C10" s="84"/>
      <c r="D10" s="55">
        <f>B7*(1-B9)</f>
        <v>112.5</v>
      </c>
      <c r="E10" s="56"/>
      <c r="F10" s="55">
        <f>B5*B10*D10</f>
        <v>5625</v>
      </c>
      <c r="G10" s="132"/>
      <c r="H10" s="95">
        <v>30</v>
      </c>
      <c r="I10" s="47" t="s">
        <v>123</v>
      </c>
      <c r="J10" s="62">
        <f>H10*D10</f>
        <v>3375</v>
      </c>
      <c r="K10" s="64"/>
      <c r="L10" s="75">
        <v>6500</v>
      </c>
      <c r="M10" s="56"/>
      <c r="N10" s="87" t="s">
        <v>96</v>
      </c>
      <c r="O10"/>
      <c r="P10"/>
    </row>
    <row r="11" spans="1:16" ht="18" customHeight="1">
      <c r="A11" s="29" t="s">
        <v>97</v>
      </c>
      <c r="B11" s="133"/>
      <c r="C11" s="50"/>
      <c r="D11" s="57">
        <v>0.15</v>
      </c>
      <c r="E11" s="58"/>
      <c r="F11" s="61">
        <f>D11*(SUM(F8:F10))</f>
        <v>5343.75</v>
      </c>
      <c r="G11" s="120"/>
      <c r="H11" s="97">
        <v>0.15</v>
      </c>
      <c r="I11" s="58"/>
      <c r="J11" s="61">
        <f>H11*(SUM(J8:J10))</f>
        <v>2756.25</v>
      </c>
      <c r="K11" s="65"/>
      <c r="L11" s="61">
        <f>H11*L10</f>
        <v>975</v>
      </c>
      <c r="M11" s="77"/>
      <c r="N11" s="45"/>
      <c r="O11"/>
      <c r="P11"/>
    </row>
    <row r="12" spans="1:16" ht="18" customHeight="1">
      <c r="A12" s="28" t="s">
        <v>98</v>
      </c>
      <c r="B12" s="134"/>
      <c r="C12" s="51"/>
      <c r="D12" s="20"/>
      <c r="E12" s="51"/>
      <c r="F12" s="55">
        <v>7000</v>
      </c>
      <c r="G12" s="132"/>
      <c r="H12" s="96"/>
      <c r="I12" s="56" t="s">
        <v>124</v>
      </c>
      <c r="J12" s="75">
        <v>2500</v>
      </c>
      <c r="K12" s="64"/>
      <c r="L12" s="75">
        <v>5800</v>
      </c>
      <c r="M12" s="56"/>
      <c r="N12" s="45" t="s">
        <v>99</v>
      </c>
      <c r="O12"/>
      <c r="P12"/>
    </row>
    <row r="13" spans="1:16" ht="18" customHeight="1">
      <c r="A13" s="29" t="s">
        <v>100</v>
      </c>
      <c r="B13" s="135"/>
      <c r="C13" s="84"/>
      <c r="D13" s="55"/>
      <c r="E13" s="56"/>
      <c r="F13" s="61">
        <f>SUM(F8:F12)</f>
        <v>47968.75</v>
      </c>
      <c r="G13" s="120"/>
      <c r="H13" s="90"/>
      <c r="I13" s="77"/>
      <c r="J13" s="61">
        <f>SUM(J8:J12)</f>
        <v>23631.25</v>
      </c>
      <c r="K13" s="65"/>
      <c r="L13" s="61">
        <f>SUM(L8:L12)</f>
        <v>37275</v>
      </c>
      <c r="M13" s="77"/>
      <c r="N13" s="45"/>
      <c r="O13"/>
      <c r="P13"/>
    </row>
    <row r="14" spans="1:16" ht="18" customHeight="1">
      <c r="A14" s="122" t="s">
        <v>101</v>
      </c>
      <c r="B14" s="113"/>
      <c r="C14" s="112"/>
      <c r="D14" s="112"/>
      <c r="E14" s="112"/>
      <c r="F14" s="112"/>
      <c r="G14" s="126"/>
      <c r="H14" s="113"/>
      <c r="I14" s="112"/>
      <c r="J14" s="112"/>
      <c r="K14" s="112"/>
      <c r="L14" s="112"/>
      <c r="M14" s="112"/>
      <c r="N14" s="114"/>
      <c r="O14"/>
      <c r="P14"/>
    </row>
    <row r="15" spans="1:16" ht="18" customHeight="1">
      <c r="A15" s="28" t="s">
        <v>102</v>
      </c>
      <c r="B15" s="135">
        <v>1</v>
      </c>
      <c r="C15" s="84"/>
      <c r="D15" s="55">
        <v>3000</v>
      </c>
      <c r="E15" s="56"/>
      <c r="F15" s="55">
        <f>B15*D15</f>
        <v>3000</v>
      </c>
      <c r="G15" s="132"/>
      <c r="H15" s="211" t="s">
        <v>121</v>
      </c>
      <c r="I15" s="212"/>
      <c r="J15" s="64">
        <v>0</v>
      </c>
      <c r="K15" s="64"/>
      <c r="L15" s="55">
        <v>0</v>
      </c>
      <c r="M15" s="56"/>
      <c r="N15" s="45" t="s">
        <v>103</v>
      </c>
      <c r="O15"/>
      <c r="P15"/>
    </row>
    <row r="16" spans="1:16" ht="18" customHeight="1">
      <c r="A16" s="28" t="s">
        <v>104</v>
      </c>
      <c r="B16" s="135">
        <v>1</v>
      </c>
      <c r="C16" s="84"/>
      <c r="D16" s="55">
        <v>2500</v>
      </c>
      <c r="E16" s="56"/>
      <c r="F16" s="55">
        <f>B16*D16</f>
        <v>2500</v>
      </c>
      <c r="G16" s="132"/>
      <c r="H16" s="211" t="s">
        <v>122</v>
      </c>
      <c r="I16" s="212"/>
      <c r="J16" s="64">
        <v>3500</v>
      </c>
      <c r="K16" s="64"/>
      <c r="L16" s="55">
        <v>3500</v>
      </c>
      <c r="M16" s="56"/>
      <c r="N16" s="45" t="s">
        <v>105</v>
      </c>
      <c r="O16"/>
      <c r="P16"/>
    </row>
    <row r="17" spans="1:16" ht="18" customHeight="1">
      <c r="A17" s="29" t="s">
        <v>97</v>
      </c>
      <c r="B17" s="135"/>
      <c r="C17" s="84"/>
      <c r="D17" s="57">
        <v>0.15</v>
      </c>
      <c r="E17" s="58"/>
      <c r="F17" s="61">
        <f>D17*(F15+F16)</f>
        <v>825</v>
      </c>
      <c r="G17" s="120"/>
      <c r="H17" s="97">
        <v>0.15</v>
      </c>
      <c r="I17" s="77"/>
      <c r="J17" s="65">
        <f>J16*H17</f>
        <v>525</v>
      </c>
      <c r="K17" s="65"/>
      <c r="L17" s="61">
        <f>L16*H17</f>
        <v>525</v>
      </c>
      <c r="M17" s="77"/>
      <c r="N17" s="45"/>
      <c r="O17"/>
      <c r="P17"/>
    </row>
    <row r="18" spans="1:16" ht="18" customHeight="1">
      <c r="A18" s="29" t="s">
        <v>106</v>
      </c>
      <c r="B18" s="135"/>
      <c r="C18" s="84"/>
      <c r="D18" s="55"/>
      <c r="E18" s="56"/>
      <c r="F18" s="61">
        <f>SUM(F15:F17)</f>
        <v>6325</v>
      </c>
      <c r="G18" s="120"/>
      <c r="H18" s="90"/>
      <c r="I18" s="77"/>
      <c r="J18" s="61">
        <f>SUM(J15:J17)</f>
        <v>4025</v>
      </c>
      <c r="K18" s="65"/>
      <c r="L18" s="61">
        <f>SUM(L15:L17)</f>
        <v>4025</v>
      </c>
      <c r="M18" s="77"/>
      <c r="N18" s="45"/>
      <c r="O18"/>
      <c r="P18"/>
    </row>
    <row r="19" spans="1:16" ht="18" customHeight="1">
      <c r="A19" s="122" t="s">
        <v>107</v>
      </c>
      <c r="B19" s="113"/>
      <c r="C19" s="112"/>
      <c r="D19" s="112"/>
      <c r="E19" s="112"/>
      <c r="F19" s="112"/>
      <c r="G19" s="126"/>
      <c r="H19" s="113"/>
      <c r="I19" s="112"/>
      <c r="J19" s="112"/>
      <c r="K19" s="112"/>
      <c r="L19" s="112"/>
      <c r="M19" s="112"/>
      <c r="N19" s="114"/>
      <c r="O19"/>
      <c r="P19"/>
    </row>
    <row r="20" spans="1:16" ht="18" customHeight="1">
      <c r="A20" s="28" t="s">
        <v>108</v>
      </c>
      <c r="B20" s="134"/>
      <c r="C20" s="51"/>
      <c r="D20" s="55">
        <v>0</v>
      </c>
      <c r="E20" s="56"/>
      <c r="F20" s="55">
        <f>B20*D20</f>
        <v>0</v>
      </c>
      <c r="G20" s="132"/>
      <c r="H20" s="89"/>
      <c r="I20" s="56"/>
      <c r="J20" s="64">
        <v>0</v>
      </c>
      <c r="K20" s="64"/>
      <c r="L20" s="55">
        <v>0</v>
      </c>
      <c r="M20" s="56"/>
      <c r="N20" s="88"/>
      <c r="O20"/>
      <c r="P20"/>
    </row>
    <row r="21" spans="1:16" ht="18" customHeight="1">
      <c r="A21" s="29" t="s">
        <v>109</v>
      </c>
      <c r="B21" s="136"/>
      <c r="C21" s="49"/>
      <c r="D21" s="55"/>
      <c r="E21" s="56"/>
      <c r="F21" s="61">
        <f>SUM(F20:F20)</f>
        <v>0</v>
      </c>
      <c r="G21" s="120"/>
      <c r="H21" s="90"/>
      <c r="I21" s="77"/>
      <c r="J21" s="65">
        <v>0</v>
      </c>
      <c r="K21" s="65"/>
      <c r="L21" s="61">
        <v>0</v>
      </c>
      <c r="M21" s="77"/>
      <c r="N21" s="22"/>
      <c r="O21"/>
      <c r="P21"/>
    </row>
    <row r="22" spans="1:16" ht="27" customHeight="1">
      <c r="A22" s="123" t="s">
        <v>110</v>
      </c>
      <c r="B22" s="137"/>
      <c r="C22" s="52"/>
      <c r="D22" s="39"/>
      <c r="E22" s="52"/>
      <c r="F22" s="67">
        <f>F21+F18+F13</f>
        <v>54293.75</v>
      </c>
      <c r="G22" s="138"/>
      <c r="H22" s="91"/>
      <c r="I22" s="79"/>
      <c r="J22" s="67">
        <f>J21+J18+J13</f>
        <v>27656.25</v>
      </c>
      <c r="K22" s="68"/>
      <c r="L22" s="67">
        <f>L21+L18+L13</f>
        <v>41300</v>
      </c>
      <c r="M22" s="79"/>
      <c r="N22" s="41"/>
      <c r="O22"/>
      <c r="P22"/>
    </row>
    <row r="23" spans="1:16" ht="18" customHeight="1" thickBot="1">
      <c r="A23" s="124" t="s">
        <v>111</v>
      </c>
      <c r="B23" s="139"/>
      <c r="C23" s="53"/>
      <c r="D23" s="42"/>
      <c r="E23" s="53"/>
      <c r="F23" s="69">
        <f>F17+F11</f>
        <v>6168.75</v>
      </c>
      <c r="G23" s="140"/>
      <c r="H23" s="92"/>
      <c r="I23" s="80"/>
      <c r="J23" s="69">
        <f>J17+J11</f>
        <v>3281.25</v>
      </c>
      <c r="K23" s="70"/>
      <c r="L23" s="69">
        <f>L17+L11</f>
        <v>1500</v>
      </c>
      <c r="M23" s="80"/>
      <c r="N23" s="44"/>
      <c r="O23"/>
      <c r="P23"/>
    </row>
    <row r="24" spans="1:16" ht="17" customHeight="1">
      <c r="A24" s="5" t="s">
        <v>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/>
      <c r="P24"/>
    </row>
    <row r="25" spans="1:14" ht="17" customHeight="1">
      <c r="A25" s="6" t="s">
        <v>117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7" customHeight="1">
      <c r="A26" s="6" t="s">
        <v>125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7" customHeight="1">
      <c r="A27" s="6" t="s">
        <v>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7" customHeight="1">
      <c r="A28" s="6" t="s">
        <v>88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7" customHeight="1">
      <c r="A29" s="7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7" customHeight="1">
      <c r="A30" s="189" t="s">
        <v>112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</row>
    <row r="31" spans="1:14" ht="17" customHeight="1">
      <c r="A31" s="189" t="s">
        <v>118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</row>
  </sheetData>
  <mergeCells count="13">
    <mergeCell ref="A30:N30"/>
    <mergeCell ref="A31:N31"/>
    <mergeCell ref="J4:K4"/>
    <mergeCell ref="H16:I16"/>
    <mergeCell ref="H15:I15"/>
    <mergeCell ref="A1:N1"/>
    <mergeCell ref="B4:C4"/>
    <mergeCell ref="H4:I4"/>
    <mergeCell ref="D4:E4"/>
    <mergeCell ref="F4:G4"/>
    <mergeCell ref="L4:M4"/>
    <mergeCell ref="B2:G3"/>
    <mergeCell ref="H2:N2"/>
  </mergeCells>
  <printOptions horizontalCentered="1"/>
  <pageMargins left="0.7500000000000001" right="0.7500000000000001" top="0.98" bottom="0.98" header="0.51" footer="0.51"/>
  <pageSetup fitToHeight="1" fitToWidth="1" horizontalDpi="600" verticalDpi="600" orientation="portrait" scale="63"/>
  <headerFooter>
    <oddFooter>&amp;L&amp;"Arial,Normal"&amp;11&amp;K000000©&amp;"Verdana,Normal"&amp;10 &amp;G&amp;C&amp;"Arial Bold,Normal"&amp;K000000«&amp;"Times New Roman Bold,Normal" &amp;"Arial Bold,Normal"Gestion d’événements : principes et pratiques »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Bernard-André Genest</dc:creator>
  <cp:keywords/>
  <dc:description/>
  <cp:lastModifiedBy>Sara-Eve</cp:lastModifiedBy>
  <cp:lastPrinted>2013-11-27T16:00:12Z</cp:lastPrinted>
  <dcterms:created xsi:type="dcterms:W3CDTF">2007-08-16T10:33:02Z</dcterms:created>
  <dcterms:modified xsi:type="dcterms:W3CDTF">2013-11-27T16:03:01Z</dcterms:modified>
  <cp:category/>
  <cp:version/>
  <cp:contentType/>
  <cp:contentStatus/>
</cp:coreProperties>
</file>